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  <sheet name="Прил 6" sheetId="12" r:id="rId6"/>
  </sheets>
  <externalReferences>
    <externalReference r:id="rId7"/>
    <externalReference r:id="rId8"/>
  </externalReferences>
  <definedNames>
    <definedName name="_1Excel_BuiltIn_Print_Area_1_1_1">'Прил 1'!$A$1:$C$31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2'!$A$6:$L$124</definedName>
    <definedName name="_xlnm._FilterDatabase" localSheetId="2" hidden="1">'Прил 3 '!$A$6:$K$123</definedName>
    <definedName name="_xlnm._FilterDatabase" localSheetId="3" hidden="1">'Прил 4'!$B$1:$B$155</definedName>
    <definedName name="Excel_BuiltIn_Print_Area_1">'Прил 1'!$A$1:$C$31</definedName>
    <definedName name="Excel_BuiltIn_Print_Area_1_1">'Прил 1'!$A$1:$C$31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'!$A$1:$I$42</definedName>
    <definedName name="Excel_BuiltIn_Print_Area_5">#REF!</definedName>
    <definedName name="Excel_BuiltIn_Print_Area_5_1" localSheetId="2">'Прил 3 '!$A$1:$I$42</definedName>
    <definedName name="Excel_BuiltIn_Print_Area_5_1">#REF!</definedName>
    <definedName name="Excel_BuiltIn_Print_Area_6">'Прил 2'!$A$1:$G$43</definedName>
    <definedName name="Excel_BuiltIn_Print_Area_6_1">'Прил 2'!$A$1:$G$43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2'!$A$1:$L$124</definedName>
    <definedName name="_xlnm.Print_Area" localSheetId="2">'Прил 3 '!$A$1:$K$123</definedName>
    <definedName name="_xlnm.Print_Area" localSheetId="3">'Прил 4'!$A$1:$L$155</definedName>
  </definedNames>
  <calcPr calcId="125725"/>
  <fileRecoveryPr autoRecover="0"/>
</workbook>
</file>

<file path=xl/calcChain.xml><?xml version="1.0" encoding="utf-8"?>
<calcChain xmlns="http://schemas.openxmlformats.org/spreadsheetml/2006/main">
  <c r="J27" i="6"/>
  <c r="J24"/>
  <c r="J100"/>
  <c r="J103"/>
  <c r="C7" i="1"/>
  <c r="E32"/>
  <c r="D32"/>
  <c r="C32"/>
  <c r="J83" i="6" l="1"/>
  <c r="K14" i="9"/>
  <c r="L14"/>
  <c r="J14"/>
  <c r="J71" i="18"/>
  <c r="J70" s="1"/>
  <c r="J69" s="1"/>
  <c r="J68" s="1"/>
  <c r="J67" s="1"/>
  <c r="J66" s="1"/>
  <c r="K71"/>
  <c r="K70" s="1"/>
  <c r="K69" s="1"/>
  <c r="K68" s="1"/>
  <c r="K67" s="1"/>
  <c r="K66" s="1"/>
  <c r="I71"/>
  <c r="I70" s="1"/>
  <c r="I69" s="1"/>
  <c r="I68" s="1"/>
  <c r="I67" s="1"/>
  <c r="I66" s="1"/>
  <c r="K66" i="6"/>
  <c r="L66"/>
  <c r="J66"/>
  <c r="K71"/>
  <c r="K70" s="1"/>
  <c r="K69" s="1"/>
  <c r="K68" s="1"/>
  <c r="K67" s="1"/>
  <c r="L71"/>
  <c r="L70" s="1"/>
  <c r="L69" s="1"/>
  <c r="L68" s="1"/>
  <c r="L67" s="1"/>
  <c r="J67"/>
  <c r="J68"/>
  <c r="J69"/>
  <c r="J70"/>
  <c r="J71"/>
  <c r="C31" i="1" l="1"/>
  <c r="C24"/>
  <c r="E23"/>
  <c r="D23"/>
  <c r="C23"/>
  <c r="K56" i="9"/>
  <c r="K55" s="1"/>
  <c r="K54" s="1"/>
  <c r="K53" s="1"/>
  <c r="K52" s="1"/>
  <c r="K51" s="1"/>
  <c r="K50" s="1"/>
  <c r="L56"/>
  <c r="L55" s="1"/>
  <c r="L54" s="1"/>
  <c r="L53" s="1"/>
  <c r="L52" s="1"/>
  <c r="L51" s="1"/>
  <c r="L50" s="1"/>
  <c r="J56"/>
  <c r="J55" s="1"/>
  <c r="J54" s="1"/>
  <c r="J53" s="1"/>
  <c r="J52" s="1"/>
  <c r="J51" s="1"/>
  <c r="J50" s="1"/>
  <c r="J55" i="18"/>
  <c r="J54" s="1"/>
  <c r="J53" s="1"/>
  <c r="J52" s="1"/>
  <c r="K55"/>
  <c r="K54" s="1"/>
  <c r="K53" s="1"/>
  <c r="K52" s="1"/>
  <c r="I55"/>
  <c r="I54" s="1"/>
  <c r="I53" s="1"/>
  <c r="I52" s="1"/>
  <c r="K55" i="6" l="1"/>
  <c r="K54" s="1"/>
  <c r="K53" s="1"/>
  <c r="L55"/>
  <c r="L54" s="1"/>
  <c r="L53" s="1"/>
  <c r="J55"/>
  <c r="J54" s="1"/>
  <c r="J53" s="1"/>
  <c r="E31" i="1" l="1"/>
  <c r="D31"/>
  <c r="D30" s="1"/>
  <c r="L120" i="9"/>
  <c r="L119" s="1"/>
  <c r="L118" s="1"/>
  <c r="L117" s="1"/>
  <c r="L116" s="1"/>
  <c r="K120"/>
  <c r="K119" s="1"/>
  <c r="K118" s="1"/>
  <c r="K117" s="1"/>
  <c r="J120"/>
  <c r="J119" s="1"/>
  <c r="J118" s="1"/>
  <c r="J117"/>
  <c r="J116" s="1"/>
  <c r="J115" s="1"/>
  <c r="J28" i="6" l="1"/>
  <c r="L110"/>
  <c r="K110"/>
  <c r="J88" i="9" l="1"/>
  <c r="K28" l="1"/>
  <c r="K27" s="1"/>
  <c r="K26" s="1"/>
  <c r="K25" s="1"/>
  <c r="K24" s="1"/>
  <c r="K23" s="1"/>
  <c r="K22" s="1"/>
  <c r="L28"/>
  <c r="L27" s="1"/>
  <c r="L26" s="1"/>
  <c r="L25" s="1"/>
  <c r="L24" s="1"/>
  <c r="L23" s="1"/>
  <c r="L22" s="1"/>
  <c r="J28"/>
  <c r="J27" s="1"/>
  <c r="J26" s="1"/>
  <c r="J25" s="1"/>
  <c r="J24" s="1"/>
  <c r="J23" s="1"/>
  <c r="J22" s="1"/>
  <c r="J82" i="18" l="1"/>
  <c r="K82"/>
  <c r="J86"/>
  <c r="J85" s="1"/>
  <c r="J84" s="1"/>
  <c r="J83" s="1"/>
  <c r="K86"/>
  <c r="K85" s="1"/>
  <c r="K84" s="1"/>
  <c r="K83" s="1"/>
  <c r="I82"/>
  <c r="I86"/>
  <c r="I85" s="1"/>
  <c r="I84" s="1"/>
  <c r="I83" s="1"/>
  <c r="J47"/>
  <c r="J46" s="1"/>
  <c r="J45" s="1"/>
  <c r="J44" s="1"/>
  <c r="K47"/>
  <c r="K46" s="1"/>
  <c r="K45" s="1"/>
  <c r="K44" s="1"/>
  <c r="I47"/>
  <c r="I46" s="1"/>
  <c r="I45" s="1"/>
  <c r="I44" s="1"/>
  <c r="L86" i="6" l="1"/>
  <c r="L85" s="1"/>
  <c r="L84" s="1"/>
  <c r="L35" i="9" s="1"/>
  <c r="L34" s="1"/>
  <c r="L33" s="1"/>
  <c r="L32" s="1"/>
  <c r="L31" s="1"/>
  <c r="L30" s="1"/>
  <c r="L29" s="1"/>
  <c r="K85" i="6"/>
  <c r="K84" s="1"/>
  <c r="K35" i="9" s="1"/>
  <c r="K34" s="1"/>
  <c r="K33" s="1"/>
  <c r="K32" s="1"/>
  <c r="K31" s="1"/>
  <c r="K30" s="1"/>
  <c r="K29" s="1"/>
  <c r="K86" i="6"/>
  <c r="J86"/>
  <c r="J85" s="1"/>
  <c r="J84" s="1"/>
  <c r="J35" i="9" s="1"/>
  <c r="J34" s="1"/>
  <c r="J33" s="1"/>
  <c r="J32" s="1"/>
  <c r="J31" s="1"/>
  <c r="J30" s="1"/>
  <c r="J29" s="1"/>
  <c r="K47" i="6"/>
  <c r="K46" s="1"/>
  <c r="K45" s="1"/>
  <c r="K21" i="9" s="1"/>
  <c r="K20" s="1"/>
  <c r="K19" s="1"/>
  <c r="K18" s="1"/>
  <c r="K17" s="1"/>
  <c r="K16" s="1"/>
  <c r="K15" s="1"/>
  <c r="L47" i="6"/>
  <c r="L46" s="1"/>
  <c r="L45" s="1"/>
  <c r="L21" i="9" s="1"/>
  <c r="L20" s="1"/>
  <c r="L19" s="1"/>
  <c r="L18" s="1"/>
  <c r="L17" s="1"/>
  <c r="L16" s="1"/>
  <c r="L15" s="1"/>
  <c r="J47" i="6"/>
  <c r="J46" s="1"/>
  <c r="J45" s="1"/>
  <c r="J21" i="9" s="1"/>
  <c r="J20" s="1"/>
  <c r="J19" s="1"/>
  <c r="J18" s="1"/>
  <c r="J17" s="1"/>
  <c r="J16" s="1"/>
  <c r="J15" s="1"/>
  <c r="K138" l="1"/>
  <c r="K137" s="1"/>
  <c r="K136" s="1"/>
  <c r="K135" s="1"/>
  <c r="K134" s="1"/>
  <c r="K133" s="1"/>
  <c r="L138"/>
  <c r="L137" s="1"/>
  <c r="L136" s="1"/>
  <c r="L135" s="1"/>
  <c r="L134" s="1"/>
  <c r="L133" s="1"/>
  <c r="J138"/>
  <c r="J137" s="1"/>
  <c r="J136" s="1"/>
  <c r="J135" s="1"/>
  <c r="J134" s="1"/>
  <c r="J133" s="1"/>
  <c r="J93" i="18"/>
  <c r="J92" s="1"/>
  <c r="J91" s="1"/>
  <c r="J90" s="1"/>
  <c r="J89" s="1"/>
  <c r="J88" s="1"/>
  <c r="K93"/>
  <c r="K92" s="1"/>
  <c r="K91" s="1"/>
  <c r="K90" s="1"/>
  <c r="K89" s="1"/>
  <c r="K88" s="1"/>
  <c r="I93"/>
  <c r="I92" s="1"/>
  <c r="I91" s="1"/>
  <c r="I90" s="1"/>
  <c r="I89" s="1"/>
  <c r="I88" s="1"/>
  <c r="K93" i="6"/>
  <c r="K92" s="1"/>
  <c r="K91" s="1"/>
  <c r="K90" s="1"/>
  <c r="K89" s="1"/>
  <c r="L93"/>
  <c r="L92" s="1"/>
  <c r="L91" s="1"/>
  <c r="L90" s="1"/>
  <c r="L89" s="1"/>
  <c r="J93"/>
  <c r="J92" s="1"/>
  <c r="J91" s="1"/>
  <c r="J90" s="1"/>
  <c r="J89" s="1"/>
  <c r="K13" i="9" l="1"/>
  <c r="K12" s="1"/>
  <c r="K11" s="1"/>
  <c r="K10" s="1"/>
  <c r="K9" s="1"/>
  <c r="K8" s="1"/>
  <c r="L13"/>
  <c r="L12" s="1"/>
  <c r="L11" s="1"/>
  <c r="L10" s="1"/>
  <c r="L9" s="1"/>
  <c r="L8" s="1"/>
  <c r="J13"/>
  <c r="J12" s="1"/>
  <c r="J11" s="1"/>
  <c r="J10" s="1"/>
  <c r="J9" s="1"/>
  <c r="J8" s="1"/>
  <c r="K42"/>
  <c r="K41" s="1"/>
  <c r="K40" s="1"/>
  <c r="K39" s="1"/>
  <c r="K38" s="1"/>
  <c r="K37" s="1"/>
  <c r="K36" s="1"/>
  <c r="L42"/>
  <c r="L41" s="1"/>
  <c r="L40" s="1"/>
  <c r="L39" s="1"/>
  <c r="L38" s="1"/>
  <c r="L37" s="1"/>
  <c r="L36" s="1"/>
  <c r="J42"/>
  <c r="J41" s="1"/>
  <c r="J40" s="1"/>
  <c r="J39" s="1"/>
  <c r="J38" s="1"/>
  <c r="J37" s="1"/>
  <c r="J36" s="1"/>
  <c r="K49"/>
  <c r="K48" s="1"/>
  <c r="K47" s="1"/>
  <c r="K46" s="1"/>
  <c r="K45" s="1"/>
  <c r="K44" s="1"/>
  <c r="K43" s="1"/>
  <c r="L49"/>
  <c r="L48" s="1"/>
  <c r="L47" s="1"/>
  <c r="L46" s="1"/>
  <c r="L45" s="1"/>
  <c r="L44" s="1"/>
  <c r="L43" s="1"/>
  <c r="J49"/>
  <c r="J48" s="1"/>
  <c r="J47" s="1"/>
  <c r="J46" s="1"/>
  <c r="J45" s="1"/>
  <c r="J44" s="1"/>
  <c r="J43" s="1"/>
  <c r="J51" i="18"/>
  <c r="J50" s="1"/>
  <c r="J49" s="1"/>
  <c r="J48" s="1"/>
  <c r="J43" s="1"/>
  <c r="K51"/>
  <c r="K50" s="1"/>
  <c r="K49" s="1"/>
  <c r="K48" s="1"/>
  <c r="K43" s="1"/>
  <c r="I51"/>
  <c r="I50" s="1"/>
  <c r="I49" s="1"/>
  <c r="I48" s="1"/>
  <c r="I43" s="1"/>
  <c r="K51" i="6"/>
  <c r="K50" s="1"/>
  <c r="K49" s="1"/>
  <c r="K44" s="1"/>
  <c r="L51"/>
  <c r="L50" s="1"/>
  <c r="L49" s="1"/>
  <c r="L44" s="1"/>
  <c r="J51"/>
  <c r="J50" s="1"/>
  <c r="J49" s="1"/>
  <c r="J44" s="1"/>
  <c r="J76" i="18"/>
  <c r="J75" s="1"/>
  <c r="J74" s="1"/>
  <c r="J73" s="1"/>
  <c r="J72" s="1"/>
  <c r="J65" s="1"/>
  <c r="K76"/>
  <c r="K75" s="1"/>
  <c r="K74" s="1"/>
  <c r="K73" s="1"/>
  <c r="K72" s="1"/>
  <c r="K65" s="1"/>
  <c r="I76"/>
  <c r="I75" s="1"/>
  <c r="I74" s="1"/>
  <c r="I73" s="1"/>
  <c r="I72" s="1"/>
  <c r="I65" s="1"/>
  <c r="K76" i="6"/>
  <c r="K75" s="1"/>
  <c r="K74" s="1"/>
  <c r="K73" s="1"/>
  <c r="L76"/>
  <c r="L75" s="1"/>
  <c r="L74" s="1"/>
  <c r="L73" s="1"/>
  <c r="J76"/>
  <c r="J75" s="1"/>
  <c r="J74" s="1"/>
  <c r="J73" s="1"/>
  <c r="K94" i="9" l="1"/>
  <c r="K93" s="1"/>
  <c r="K92" s="1"/>
  <c r="K91" s="1"/>
  <c r="K90" s="1"/>
  <c r="K89" s="1"/>
  <c r="L94"/>
  <c r="L93" s="1"/>
  <c r="L92" s="1"/>
  <c r="L91" s="1"/>
  <c r="L90" s="1"/>
  <c r="L89" s="1"/>
  <c r="J94"/>
  <c r="J93" s="1"/>
  <c r="J92" s="1"/>
  <c r="J91" s="1"/>
  <c r="J90" s="1"/>
  <c r="J89" s="1"/>
  <c r="K70"/>
  <c r="K69" s="1"/>
  <c r="K68" s="1"/>
  <c r="K67" s="1"/>
  <c r="K66" s="1"/>
  <c r="K65" s="1"/>
  <c r="L70"/>
  <c r="L69" s="1"/>
  <c r="L68" s="1"/>
  <c r="L67" s="1"/>
  <c r="L66" s="1"/>
  <c r="L65" s="1"/>
  <c r="J70"/>
  <c r="J69" s="1"/>
  <c r="J68" s="1"/>
  <c r="J67" s="1"/>
  <c r="J66" s="1"/>
  <c r="J65" s="1"/>
  <c r="J31" i="18"/>
  <c r="J30" s="1"/>
  <c r="J29" s="1"/>
  <c r="K31"/>
  <c r="K30" s="1"/>
  <c r="K29" s="1"/>
  <c r="I31"/>
  <c r="I30" s="1"/>
  <c r="I29" s="1"/>
  <c r="J17"/>
  <c r="J16" s="1"/>
  <c r="J15" s="1"/>
  <c r="K17"/>
  <c r="K16" s="1"/>
  <c r="K15" s="1"/>
  <c r="I17"/>
  <c r="I16" s="1"/>
  <c r="I15" s="1"/>
  <c r="J102" i="6"/>
  <c r="K17"/>
  <c r="K16" s="1"/>
  <c r="L17"/>
  <c r="L16" s="1"/>
  <c r="J17"/>
  <c r="J16" s="1"/>
  <c r="K31"/>
  <c r="K30" s="1"/>
  <c r="L31"/>
  <c r="L30" s="1"/>
  <c r="J31"/>
  <c r="J30" s="1"/>
  <c r="D13" i="13"/>
  <c r="E13"/>
  <c r="C13"/>
  <c r="D25" i="1"/>
  <c r="E25"/>
  <c r="C25"/>
  <c r="K123" i="18" l="1"/>
  <c r="J123"/>
  <c r="L122" i="6"/>
  <c r="L121" s="1"/>
  <c r="I26" i="18"/>
  <c r="I28"/>
  <c r="I27" s="1"/>
  <c r="C16" i="12"/>
  <c r="L120" i="6" l="1"/>
  <c r="L119" s="1"/>
  <c r="L118" s="1"/>
  <c r="L123"/>
  <c r="D22" i="1"/>
  <c r="E22"/>
  <c r="C22"/>
  <c r="K122" i="6" l="1"/>
  <c r="K121" s="1"/>
  <c r="K120" s="1"/>
  <c r="K119" s="1"/>
  <c r="K118" s="1"/>
  <c r="K123"/>
  <c r="L115" i="9"/>
  <c r="J26" i="18"/>
  <c r="K116" i="9" l="1"/>
  <c r="K115" s="1"/>
  <c r="K121" i="18"/>
  <c r="K120" s="1"/>
  <c r="K119" s="1"/>
  <c r="K118" s="1"/>
  <c r="K117" s="1"/>
  <c r="K122"/>
  <c r="J121"/>
  <c r="J120" s="1"/>
  <c r="J119" s="1"/>
  <c r="J118" s="1"/>
  <c r="J117" s="1"/>
  <c r="J122"/>
  <c r="J109" l="1"/>
  <c r="J108" s="1"/>
  <c r="J107" s="1"/>
  <c r="J106" s="1"/>
  <c r="J105" s="1"/>
  <c r="J104" s="1"/>
  <c r="J103" s="1"/>
  <c r="K109"/>
  <c r="I109"/>
  <c r="I108" s="1"/>
  <c r="I107" s="1"/>
  <c r="I106" s="1"/>
  <c r="I105" s="1"/>
  <c r="I104" s="1"/>
  <c r="J102"/>
  <c r="J101" s="1"/>
  <c r="J100" s="1"/>
  <c r="K102"/>
  <c r="K101" s="1"/>
  <c r="K100" s="1"/>
  <c r="I102"/>
  <c r="I101" s="1"/>
  <c r="I100" s="1"/>
  <c r="J99"/>
  <c r="J98" s="1"/>
  <c r="J97" s="1"/>
  <c r="K99"/>
  <c r="K98" s="1"/>
  <c r="K97" s="1"/>
  <c r="I99"/>
  <c r="I98" s="1"/>
  <c r="I97" s="1"/>
  <c r="J81"/>
  <c r="K81"/>
  <c r="I81"/>
  <c r="I80" s="1"/>
  <c r="I79" s="1"/>
  <c r="I78" s="1"/>
  <c r="I77" s="1"/>
  <c r="J64"/>
  <c r="J63" s="1"/>
  <c r="K64"/>
  <c r="K63" s="1"/>
  <c r="I64"/>
  <c r="I63" s="1"/>
  <c r="J62"/>
  <c r="K62"/>
  <c r="I62"/>
  <c r="J62" i="6"/>
  <c r="J36" i="18"/>
  <c r="J35" s="1"/>
  <c r="J34" s="1"/>
  <c r="J33" s="1"/>
  <c r="J32" s="1"/>
  <c r="K36"/>
  <c r="I36"/>
  <c r="I35" s="1"/>
  <c r="I34" s="1"/>
  <c r="I33" s="1"/>
  <c r="I32" s="1"/>
  <c r="J28"/>
  <c r="K28"/>
  <c r="J25"/>
  <c r="K26"/>
  <c r="K25" s="1"/>
  <c r="J23"/>
  <c r="K23"/>
  <c r="I23"/>
  <c r="J14"/>
  <c r="K14"/>
  <c r="I14"/>
  <c r="K64" i="9"/>
  <c r="L64"/>
  <c r="K114"/>
  <c r="L114"/>
  <c r="J114"/>
  <c r="K108"/>
  <c r="L108"/>
  <c r="J108"/>
  <c r="J64"/>
  <c r="K116" i="18"/>
  <c r="K115" s="1"/>
  <c r="K114" s="1"/>
  <c r="K113" s="1"/>
  <c r="K112" s="1"/>
  <c r="K111" s="1"/>
  <c r="K110" s="1"/>
  <c r="J116"/>
  <c r="J115" s="1"/>
  <c r="J114" s="1"/>
  <c r="J113" s="1"/>
  <c r="J112" s="1"/>
  <c r="J111" s="1"/>
  <c r="J110" s="1"/>
  <c r="I116"/>
  <c r="I115" s="1"/>
  <c r="I114" s="1"/>
  <c r="I113" s="1"/>
  <c r="I112" s="1"/>
  <c r="I111" s="1"/>
  <c r="I110" s="1"/>
  <c r="K42"/>
  <c r="K41" s="1"/>
  <c r="K40" s="1"/>
  <c r="K39" s="1"/>
  <c r="K38" s="1"/>
  <c r="K37" s="1"/>
  <c r="J42"/>
  <c r="J41" s="1"/>
  <c r="J40" s="1"/>
  <c r="J39" s="1"/>
  <c r="J38" s="1"/>
  <c r="J37" s="1"/>
  <c r="I42"/>
  <c r="I41" s="1"/>
  <c r="I40" s="1"/>
  <c r="I39" s="1"/>
  <c r="I38" s="1"/>
  <c r="I37" s="1"/>
  <c r="J26" i="6"/>
  <c r="C27" i="1"/>
  <c r="D27"/>
  <c r="E27"/>
  <c r="E12" i="13"/>
  <c r="E11" s="1"/>
  <c r="D12"/>
  <c r="D11" s="1"/>
  <c r="C12"/>
  <c r="C11" s="1"/>
  <c r="C10" s="1"/>
  <c r="E8"/>
  <c r="E7" s="1"/>
  <c r="D8"/>
  <c r="D7" s="1"/>
  <c r="C8"/>
  <c r="C7" s="1"/>
  <c r="E16" i="12"/>
  <c r="D16"/>
  <c r="E12"/>
  <c r="D12"/>
  <c r="C12"/>
  <c r="E8"/>
  <c r="D8"/>
  <c r="C8"/>
  <c r="K26" i="6"/>
  <c r="K83" i="9" s="1"/>
  <c r="L26" i="6"/>
  <c r="L23"/>
  <c r="L22" s="1"/>
  <c r="K23"/>
  <c r="K22" s="1"/>
  <c r="J23"/>
  <c r="L14"/>
  <c r="L13" s="1"/>
  <c r="L12" s="1"/>
  <c r="K14"/>
  <c r="K13" s="1"/>
  <c r="K12" s="1"/>
  <c r="J14"/>
  <c r="J13" s="1"/>
  <c r="J12" s="1"/>
  <c r="K28"/>
  <c r="K88" i="9" s="1"/>
  <c r="K87" s="1"/>
  <c r="K86" s="1"/>
  <c r="K85" s="1"/>
  <c r="K84" s="1"/>
  <c r="L36" i="6"/>
  <c r="L35" s="1"/>
  <c r="K36"/>
  <c r="K35" s="1"/>
  <c r="J36"/>
  <c r="J35" s="1"/>
  <c r="J87" i="9"/>
  <c r="J86" s="1"/>
  <c r="L42" i="6"/>
  <c r="L41" s="1"/>
  <c r="K42"/>
  <c r="K41" s="1"/>
  <c r="J42"/>
  <c r="J41" s="1"/>
  <c r="L64"/>
  <c r="K64"/>
  <c r="J64"/>
  <c r="L62"/>
  <c r="K62"/>
  <c r="K82"/>
  <c r="K81" s="1"/>
  <c r="L82"/>
  <c r="L81" s="1"/>
  <c r="J82"/>
  <c r="J81" s="1"/>
  <c r="K99"/>
  <c r="K98" s="1"/>
  <c r="L99"/>
  <c r="L98" s="1"/>
  <c r="K102"/>
  <c r="K101" s="1"/>
  <c r="L102"/>
  <c r="L101" s="1"/>
  <c r="J101"/>
  <c r="J99"/>
  <c r="J98" s="1"/>
  <c r="K109"/>
  <c r="K108" s="1"/>
  <c r="K107" s="1"/>
  <c r="L109"/>
  <c r="L108" s="1"/>
  <c r="J109"/>
  <c r="J108" s="1"/>
  <c r="J107" s="1"/>
  <c r="J106" s="1"/>
  <c r="J105" s="1"/>
  <c r="J104" s="1"/>
  <c r="K116"/>
  <c r="K115" s="1"/>
  <c r="L116"/>
  <c r="L115" s="1"/>
  <c r="J116"/>
  <c r="J115" s="1"/>
  <c r="D10" i="1"/>
  <c r="D9" s="1"/>
  <c r="E10"/>
  <c r="E9" s="1"/>
  <c r="D12"/>
  <c r="E12"/>
  <c r="D14"/>
  <c r="E14"/>
  <c r="D16"/>
  <c r="E16"/>
  <c r="D19"/>
  <c r="E19"/>
  <c r="C19"/>
  <c r="C16"/>
  <c r="C14"/>
  <c r="C12"/>
  <c r="C10"/>
  <c r="C9" s="1"/>
  <c r="L83" i="9" l="1"/>
  <c r="L25" i="6"/>
  <c r="J22"/>
  <c r="I96" i="18"/>
  <c r="I95" s="1"/>
  <c r="I94" s="1"/>
  <c r="K96"/>
  <c r="K95" s="1"/>
  <c r="K94" s="1"/>
  <c r="J79"/>
  <c r="J80"/>
  <c r="K79"/>
  <c r="K80"/>
  <c r="J96"/>
  <c r="J95" s="1"/>
  <c r="J94" s="1"/>
  <c r="K97" i="6"/>
  <c r="K96" s="1"/>
  <c r="K95" s="1"/>
  <c r="L97"/>
  <c r="L96" s="1"/>
  <c r="L95" s="1"/>
  <c r="J97"/>
  <c r="J96" s="1"/>
  <c r="J95" s="1"/>
  <c r="J83" i="9"/>
  <c r="J25" i="6"/>
  <c r="J21" s="1"/>
  <c r="E8" i="1"/>
  <c r="D8"/>
  <c r="C8"/>
  <c r="K108" i="18"/>
  <c r="K107" s="1"/>
  <c r="K106" s="1"/>
  <c r="K105" s="1"/>
  <c r="K104" s="1"/>
  <c r="K103" s="1"/>
  <c r="K35"/>
  <c r="K34" s="1"/>
  <c r="K33" s="1"/>
  <c r="K32" s="1"/>
  <c r="K113" i="9"/>
  <c r="K112" s="1"/>
  <c r="K109" s="1"/>
  <c r="K107"/>
  <c r="K106" s="1"/>
  <c r="K103" s="1"/>
  <c r="K77"/>
  <c r="K76" s="1"/>
  <c r="K75" s="1"/>
  <c r="K126"/>
  <c r="K125" s="1"/>
  <c r="K124" s="1"/>
  <c r="K121" s="1"/>
  <c r="L144"/>
  <c r="L143" s="1"/>
  <c r="L142" s="1"/>
  <c r="K149"/>
  <c r="K148" s="1"/>
  <c r="K147" s="1"/>
  <c r="K146" s="1"/>
  <c r="K145" s="1"/>
  <c r="L28" i="6"/>
  <c r="L88" i="9" s="1"/>
  <c r="L87" s="1"/>
  <c r="L86" s="1"/>
  <c r="L85" s="1"/>
  <c r="L84" s="1"/>
  <c r="L77"/>
  <c r="L76" s="1"/>
  <c r="L75" s="1"/>
  <c r="K102"/>
  <c r="L126"/>
  <c r="L125" s="1"/>
  <c r="L124" s="1"/>
  <c r="L121" s="1"/>
  <c r="K132"/>
  <c r="K131" s="1"/>
  <c r="K130" s="1"/>
  <c r="K127" s="1"/>
  <c r="J144"/>
  <c r="J143" s="1"/>
  <c r="J142" s="1"/>
  <c r="L149"/>
  <c r="L148" s="1"/>
  <c r="L147" s="1"/>
  <c r="L146" s="1"/>
  <c r="L145" s="1"/>
  <c r="J77"/>
  <c r="J76" s="1"/>
  <c r="J75" s="1"/>
  <c r="J74" s="1"/>
  <c r="J73" s="1"/>
  <c r="J72" s="1"/>
  <c r="L102"/>
  <c r="J126"/>
  <c r="J125" s="1"/>
  <c r="J124" s="1"/>
  <c r="J121" s="1"/>
  <c r="L132"/>
  <c r="L131" s="1"/>
  <c r="L130" s="1"/>
  <c r="L127" s="1"/>
  <c r="J149"/>
  <c r="J148" s="1"/>
  <c r="J147" s="1"/>
  <c r="J146" s="1"/>
  <c r="J145" s="1"/>
  <c r="I25" i="18"/>
  <c r="J102" i="9"/>
  <c r="J132"/>
  <c r="K144"/>
  <c r="K143" s="1"/>
  <c r="K142" s="1"/>
  <c r="L63"/>
  <c r="L62" s="1"/>
  <c r="L59" s="1"/>
  <c r="L58" s="1"/>
  <c r="J113"/>
  <c r="J112" s="1"/>
  <c r="J109" s="1"/>
  <c r="J85"/>
  <c r="J84" s="1"/>
  <c r="I103" i="18"/>
  <c r="I61"/>
  <c r="I60" s="1"/>
  <c r="I13"/>
  <c r="I12" s="1"/>
  <c r="I11" s="1"/>
  <c r="K61"/>
  <c r="K60" s="1"/>
  <c r="K59" s="1"/>
  <c r="K58" s="1"/>
  <c r="K57" s="1"/>
  <c r="K56" s="1"/>
  <c r="I22"/>
  <c r="I21" s="1"/>
  <c r="K13"/>
  <c r="K12" s="1"/>
  <c r="K11" s="1"/>
  <c r="K27"/>
  <c r="K24" s="1"/>
  <c r="J22"/>
  <c r="J21" s="1"/>
  <c r="J13"/>
  <c r="J12" s="1"/>
  <c r="J11" s="1"/>
  <c r="J27"/>
  <c r="J24" s="1"/>
  <c r="J61"/>
  <c r="J60" s="1"/>
  <c r="J59" s="1"/>
  <c r="J58" s="1"/>
  <c r="J57" s="1"/>
  <c r="J56" s="1"/>
  <c r="K22"/>
  <c r="K21" s="1"/>
  <c r="L61" i="6"/>
  <c r="L60" s="1"/>
  <c r="L59" s="1"/>
  <c r="K61"/>
  <c r="K60" s="1"/>
  <c r="K59" s="1"/>
  <c r="E10" i="13"/>
  <c r="D10"/>
  <c r="J114" i="6"/>
  <c r="J113" s="1"/>
  <c r="J112" s="1"/>
  <c r="J111" s="1"/>
  <c r="J61"/>
  <c r="J60" s="1"/>
  <c r="J59" s="1"/>
  <c r="L80"/>
  <c r="L34"/>
  <c r="L33" s="1"/>
  <c r="L155" i="9"/>
  <c r="L154" s="1"/>
  <c r="L153" s="1"/>
  <c r="J63"/>
  <c r="J62" s="1"/>
  <c r="J11" i="6"/>
  <c r="J10" s="1"/>
  <c r="L114"/>
  <c r="L113" s="1"/>
  <c r="L112" s="1"/>
  <c r="L111" s="1"/>
  <c r="K106"/>
  <c r="K105" s="1"/>
  <c r="K104" s="1"/>
  <c r="J80"/>
  <c r="J79" s="1"/>
  <c r="J78" s="1"/>
  <c r="K80"/>
  <c r="L40"/>
  <c r="L39" s="1"/>
  <c r="L38" s="1"/>
  <c r="L107" i="9"/>
  <c r="L106" s="1"/>
  <c r="J34" i="6"/>
  <c r="J33" s="1"/>
  <c r="J155" i="9"/>
  <c r="J154" s="1"/>
  <c r="J153" s="1"/>
  <c r="K155"/>
  <c r="K154" s="1"/>
  <c r="K153" s="1"/>
  <c r="K34" i="6"/>
  <c r="K33" s="1"/>
  <c r="K63" i="9"/>
  <c r="K62" s="1"/>
  <c r="K11" i="6"/>
  <c r="K10" s="1"/>
  <c r="K25"/>
  <c r="K21" s="1"/>
  <c r="L107"/>
  <c r="L106" s="1"/>
  <c r="L105" s="1"/>
  <c r="L104" s="1"/>
  <c r="J107" i="9"/>
  <c r="J106" s="1"/>
  <c r="J40" i="6"/>
  <c r="J39" s="1"/>
  <c r="J38" s="1"/>
  <c r="K40"/>
  <c r="K39" s="1"/>
  <c r="K38" s="1"/>
  <c r="L11"/>
  <c r="L10" s="1"/>
  <c r="K114"/>
  <c r="K113" s="1"/>
  <c r="K112" s="1"/>
  <c r="K111" s="1"/>
  <c r="J78" i="18" l="1"/>
  <c r="J77" s="1"/>
  <c r="K78"/>
  <c r="K77" s="1"/>
  <c r="L79" i="6"/>
  <c r="L78" s="1"/>
  <c r="K79"/>
  <c r="K78" s="1"/>
  <c r="K20" i="18"/>
  <c r="K19" s="1"/>
  <c r="K18" s="1"/>
  <c r="J20"/>
  <c r="J19" s="1"/>
  <c r="J18" s="1"/>
  <c r="J131" i="9"/>
  <c r="J130" s="1"/>
  <c r="J127" s="1"/>
  <c r="L101"/>
  <c r="L100" s="1"/>
  <c r="L99" s="1"/>
  <c r="L98" s="1"/>
  <c r="J101"/>
  <c r="J100" s="1"/>
  <c r="J97" s="1"/>
  <c r="K129"/>
  <c r="K128" s="1"/>
  <c r="J10" i="18"/>
  <c r="J9" s="1"/>
  <c r="K10"/>
  <c r="K9" s="1"/>
  <c r="I10"/>
  <c r="I9" s="1"/>
  <c r="K88" i="6"/>
  <c r="L21"/>
  <c r="L139" i="9"/>
  <c r="J123"/>
  <c r="J122" s="1"/>
  <c r="L58" i="6"/>
  <c r="L57" s="1"/>
  <c r="L129" i="9"/>
  <c r="L128" s="1"/>
  <c r="J139"/>
  <c r="K139"/>
  <c r="K58" i="6"/>
  <c r="K57" s="1"/>
  <c r="K111" i="9"/>
  <c r="K110" s="1"/>
  <c r="K123"/>
  <c r="K122" s="1"/>
  <c r="I24" i="18"/>
  <c r="I20" s="1"/>
  <c r="K105" i="9"/>
  <c r="K104" s="1"/>
  <c r="I87" i="18"/>
  <c r="J111" i="9"/>
  <c r="J110" s="1"/>
  <c r="L123"/>
  <c r="L122" s="1"/>
  <c r="L61"/>
  <c r="L60" s="1"/>
  <c r="K59"/>
  <c r="K58" s="1"/>
  <c r="K61"/>
  <c r="K60" s="1"/>
  <c r="K150"/>
  <c r="K152"/>
  <c r="K151" s="1"/>
  <c r="J59"/>
  <c r="J58" s="1"/>
  <c r="J61"/>
  <c r="J60" s="1"/>
  <c r="J150"/>
  <c r="J152"/>
  <c r="J151" s="1"/>
  <c r="L150"/>
  <c r="L152"/>
  <c r="L151" s="1"/>
  <c r="K141"/>
  <c r="K140" s="1"/>
  <c r="L141"/>
  <c r="L140" s="1"/>
  <c r="J141"/>
  <c r="J140" s="1"/>
  <c r="J103"/>
  <c r="J105"/>
  <c r="J104" s="1"/>
  <c r="L103"/>
  <c r="L105"/>
  <c r="L104" s="1"/>
  <c r="L72"/>
  <c r="L74"/>
  <c r="L73" s="1"/>
  <c r="K72"/>
  <c r="K74"/>
  <c r="K73" s="1"/>
  <c r="K101"/>
  <c r="K100" s="1"/>
  <c r="J87" i="18"/>
  <c r="I59"/>
  <c r="I58" s="1"/>
  <c r="I57" s="1"/>
  <c r="I56" s="1"/>
  <c r="K87"/>
  <c r="L88" i="6"/>
  <c r="C30" i="1"/>
  <c r="C21" s="1"/>
  <c r="D21"/>
  <c r="E30"/>
  <c r="E21" s="1"/>
  <c r="L113" i="9"/>
  <c r="L112" s="1"/>
  <c r="J58" i="6"/>
  <c r="J57" s="1"/>
  <c r="J88"/>
  <c r="K82" i="9"/>
  <c r="K81" s="1"/>
  <c r="K78" s="1"/>
  <c r="K20" i="6"/>
  <c r="K19" s="1"/>
  <c r="K9" s="1"/>
  <c r="J20"/>
  <c r="J19" s="1"/>
  <c r="J9" s="1"/>
  <c r="J82" i="9"/>
  <c r="J81" s="1"/>
  <c r="J78" s="1"/>
  <c r="J71" s="1"/>
  <c r="L82"/>
  <c r="L81" s="1"/>
  <c r="L78" s="1"/>
  <c r="J96" l="1"/>
  <c r="J8" i="6"/>
  <c r="J7" s="1"/>
  <c r="C20" i="13" s="1"/>
  <c r="C19" s="1"/>
  <c r="C18" s="1"/>
  <c r="K8" i="6"/>
  <c r="K7" s="1"/>
  <c r="D20" i="13" s="1"/>
  <c r="D19" s="1"/>
  <c r="D18" s="1"/>
  <c r="K71" i="9"/>
  <c r="K57" s="1"/>
  <c r="J8" i="18"/>
  <c r="J7" s="1"/>
  <c r="K8"/>
  <c r="K7" s="1"/>
  <c r="L71" i="9"/>
  <c r="L57" s="1"/>
  <c r="C17" i="13"/>
  <c r="L20" i="6"/>
  <c r="L19" s="1"/>
  <c r="L9" s="1"/>
  <c r="L8" s="1"/>
  <c r="J129" i="9"/>
  <c r="J128" s="1"/>
  <c r="L97"/>
  <c r="J99"/>
  <c r="J98" s="1"/>
  <c r="I19" i="18"/>
  <c r="I18" s="1"/>
  <c r="E7" i="1"/>
  <c r="D7"/>
  <c r="L109" i="9"/>
  <c r="L111"/>
  <c r="L110" s="1"/>
  <c r="K97"/>
  <c r="K96" s="1"/>
  <c r="K99"/>
  <c r="K98" s="1"/>
  <c r="L80"/>
  <c r="L79" s="1"/>
  <c r="J57"/>
  <c r="J80"/>
  <c r="J79" s="1"/>
  <c r="K80"/>
  <c r="K79" s="1"/>
  <c r="L96" l="1"/>
  <c r="L95" s="1"/>
  <c r="L7" s="1"/>
  <c r="K95"/>
  <c r="K7" s="1"/>
  <c r="J95"/>
  <c r="J7" s="1"/>
  <c r="I8" i="18"/>
  <c r="I7" s="1"/>
  <c r="L7" i="6"/>
  <c r="E20" i="13" s="1"/>
  <c r="E19" s="1"/>
  <c r="E18" s="1"/>
  <c r="E17"/>
  <c r="E16" s="1"/>
  <c r="E15" s="1"/>
  <c r="D17"/>
  <c r="D16" s="1"/>
  <c r="D15" s="1"/>
  <c r="D14" s="1"/>
  <c r="C16"/>
  <c r="C15" s="1"/>
  <c r="C14" s="1"/>
  <c r="E14" l="1"/>
  <c r="E6" s="1"/>
  <c r="D6"/>
  <c r="C6"/>
</calcChain>
</file>

<file path=xl/sharedStrings.xml><?xml version="1.0" encoding="utf-8"?>
<sst xmlns="http://schemas.openxmlformats.org/spreadsheetml/2006/main" count="2265" uniqueCount="256">
  <si>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</si>
  <si>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</si>
  <si>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</si>
  <si>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</si>
  <si>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</si>
  <si>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</si>
  <si>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</si>
  <si>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</si>
  <si>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</si>
  <si>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</si>
  <si>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</si>
  <si>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</si>
  <si>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</si>
  <si>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</si>
  <si>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</si>
  <si>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</si>
  <si>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</si>
  <si>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</si>
  <si>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</si>
  <si>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</si>
  <si>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</si>
  <si>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</si>
  <si>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</si>
  <si>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</si>
  <si>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</si>
  <si>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</si>
  <si>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</si>
  <si>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</si>
  <si>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</si>
  <si>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</si>
  <si>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</si>
  <si>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</si>
  <si>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</si>
  <si>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</si>
  <si>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</si>
  <si>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</si>
  <si>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</si>
  <si>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</si>
  <si>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</si>
  <si>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</si>
  <si>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</si>
  <si>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</si>
  <si>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</si>
  <si>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</si>
  <si>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</si>
  <si>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</si>
  <si>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</si>
  <si>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</si>
  <si>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</si>
  <si>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</si>
  <si>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</si>
  <si>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</si>
  <si>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</si>
  <si>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</si>
  <si>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</si>
  <si>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</si>
  <si>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</si>
  <si>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</si>
  <si>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</si>
  <si>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</si>
  <si>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</si>
  <si>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</si>
  <si>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</si>
  <si>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</si>
  <si>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Сумма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</si>
  <si>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</si>
  <si>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</si>
  <si>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</si>
  <si>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</si>
  <si>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</si>
  <si>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</si>
  <si>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</si>
  <si>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</si>
  <si>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</si>
  <si>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</si>
  <si>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</si>
  <si>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</si>
  <si>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</si>
  <si>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</si>
  <si>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</si>
  <si>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</si>
  <si>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</si>
  <si>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</si>
  <si>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</si>
  <si>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</si>
  <si>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</si>
  <si>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</si>
  <si>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</si>
  <si>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</si>
  <si>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</si>
  <si>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</si>
  <si>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</si>
  <si>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</si>
  <si>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</si>
  <si>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</si>
  <si>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</si>
  <si>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</si>
  <si>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</si>
  <si>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</si>
  <si>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</si>
  <si>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</si>
  <si>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</si>
  <si>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</si>
  <si>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</si>
  <si>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</si>
  <si>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</si>
  <si>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</si>
  <si>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</si>
  <si>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</si>
  <si>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</si>
  <si>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</si>
  <si>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</si>
  <si>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</si>
  <si>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</si>
  <si>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</si>
  <si>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</si>
  <si>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</si>
  <si>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</si>
  <si>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</si>
  <si>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№ п/п</t>
  </si>
  <si>
    <t>I</t>
  </si>
  <si>
    <t>Кредиты кредитных организаций в валюте Российской Федерации</t>
  </si>
  <si>
    <t>в том числе</t>
  </si>
  <si>
    <t>Объем привлечения</t>
  </si>
  <si>
    <t>Объем средств, напрвляемых на погашение основной суммы долга</t>
  </si>
  <si>
    <t>Бюджетные кредиты от других бюджетов бюджетной системы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</si>
  <si>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</si>
  <si>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</si>
  <si>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</si>
  <si>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</si>
  <si>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</si>
  <si>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</si>
  <si>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</si>
  <si>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</si>
  <si>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</si>
  <si>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(тыс.руб.)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</si>
  <si>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</si>
  <si>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</si>
  <si>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</si>
  <si>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</si>
  <si>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</si>
  <si>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</si>
  <si>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</si>
  <si>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</si>
  <si>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</si>
  <si>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</si>
  <si>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</si>
  <si>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</si>
  <si>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</si>
  <si>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</si>
  <si>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</si>
  <si>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</si>
  <si>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</si>
  <si>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</si>
  <si>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</si>
  <si>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</si>
  <si>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</si>
  <si>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</si>
  <si>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</si>
  <si>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</si>
  <si>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 xml:space="preserve">II
</t>
  </si>
  <si>
    <t>в том числе: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</si>
  <si>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</si>
  <si>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</si>
  <si>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99</t>
  </si>
  <si>
    <t>41990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</si>
  <si>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</si>
  <si>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</si>
  <si>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</si>
  <si>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</si>
  <si>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</si>
  <si>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Осуществление государственных полномочий Российской Федерации о первичному воинскому учету на территориях, где отсутствуют военные комиссариаты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</si>
  <si>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</si>
  <si>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</si>
  <si>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</si>
  <si>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</si>
  <si>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</si>
  <si>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</si>
  <si>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</si>
  <si>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</si>
  <si>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</si>
  <si>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</si>
  <si>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</si>
  <si>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</si>
  <si>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</si>
  <si>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</si>
  <si>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</si>
  <si>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</si>
  <si>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</si>
  <si>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</si>
  <si>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</si>
  <si>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Виды заимствований</t>
  </si>
  <si>
    <t>Сумма (тыс.руб.)</t>
  </si>
  <si>
    <t>2025 год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</si>
  <si>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</si>
  <si>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</si>
  <si>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</si>
  <si>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</si>
  <si>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</si>
  <si>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</si>
  <si>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</si>
  <si>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</si>
  <si>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</si>
  <si>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</si>
  <si>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</si>
  <si>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</si>
  <si>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</si>
  <si>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</si>
  <si>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</si>
  <si>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</si>
  <si>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</si>
  <si>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</si>
  <si>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</si>
  <si>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</si>
  <si>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</si>
  <si>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</si>
  <si>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</si>
  <si>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</si>
  <si>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</si>
  <si>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</si>
  <si>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Условно утвержденные расходы</t>
  </si>
  <si>
    <t>2026 год</t>
  </si>
  <si>
    <t>Целевая программа "Профилактика наркомании и токсикомании на территории Паевского сельского поселения на 2022-2025 годы"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</si>
  <si>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</si>
  <si>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</si>
  <si>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2027 год</t>
  </si>
  <si>
    <t>Приложение 2 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</si>
  <si>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 xml:space="preserve">ВЕДОМСТВЕННАЯ СТРУКТУРА
РАСХОДОВ БЮДЖЕТА ПАЕВСКОГО СЕЛЬСКОГО ПОСЕЛЕНИЯ КАДОШКИНСКОГО МУНИЦИПАЛЬНОГО РАЙОНА РЕСПУБЛИКИ МОРДОВИЯ НА 2025 ГОД И НА ПЛАНОВЫЙ ПЕРИОД 2026 И 2027 ГОДОВ </t>
  </si>
  <si>
    <t>31</t>
  </si>
  <si>
    <t>Мероприятия по укреплению общественного порядка и обеспечению общественной безопасности</t>
  </si>
  <si>
    <t>42300</t>
  </si>
  <si>
    <t>Муниципальная программа «Профилактика терроризма и экстремизма на территории Паевского сельского  поселения на 2024-2028  годы»</t>
  </si>
  <si>
    <t>Приложение 3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</si>
  <si>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</si>
  <si>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>Расходы на обеспечение выполнения функций органов местного самоуправления</t>
  </si>
  <si>
    <t>9Д184</t>
  </si>
  <si>
    <t>Иные межбюджетные трансферты на осуществление полномочий по организации в границах поселения электро-, газо- и водоснабжения населения, водоотведения в пределах полномочий, установленных законодательством Российской Федерации</t>
  </si>
  <si>
    <t>Приложение 4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</si>
  <si>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2025 ГОД НА ПЛАНОВЫЙ ПЕРИОД 2026 И 2027 ГОДОВ</t>
  </si>
  <si>
    <t>Приложение 5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</si>
  <si>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2025 ГОД И НА ПЛАНОВЫЙ ПЕРИОД 2026 И 2027 ГОДОВ</t>
  </si>
  <si>
    <t>Приложение 6                                                                                                                        к решению Совета депутатов Паевского сельского поселения "О бюджете Паевского сельского поселения Кадошкинского муниципального района Республики Мордовия на 2025 год и на плановый период 2026 и 2027 годов"</t>
  </si>
  <si>
    <t>ПРОГРАММА 
МУНИЦИПАЛЬНЫХ ВНУТРЕННИХ ЗАИМСТВОВАНИЙ ПАЕВСКОГО СЕЛЬСКОГО ПОСЕЛЕНИЯ КАДОШКИНСКОГО МУНИЦИПАЛЬНОГО РАЙОНА РЕСПУБЛИКИ МОРДОВИЯ НА 2025 ГОД И НА ПЛАНОВЫЙ ПЕРИОД 2026 И 2027 ГОДОВ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</si>
  <si>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</si>
  <si>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Организация опашки населенных пунктов: с.Паево, с. Глушково,        </t>
  </si>
  <si>
    <t>Муниципальная программа «Обеспечение пожарной безопасности на территории Паевскогосельского поселения Кадошкинского  муниципального района Республики Мордовия на 2025 - 2027 годы»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</si>
  <si>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2024-2026 годах»</t>
  </si>
  <si>
    <t>00020700000000000150</t>
  </si>
  <si>
    <t>ПРОЧИЕ БЕЗВОЗМЕЗДНЫЕ ПОСТУПЛЕНИЯ</t>
  </si>
  <si>
    <t>Прочие безвозмездные поступления в бюджеты сельских поселений</t>
  </si>
  <si>
    <t>91820705030100000150</t>
  </si>
  <si>
    <t>+200</t>
  </si>
  <si>
    <t>+200+13</t>
  </si>
  <si>
    <t>+0,4</t>
  </si>
  <si>
    <t>-13</t>
  </si>
  <si>
    <t>-0,4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</si>
</sst>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7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theme="0"/>
        <bgColor rgb="FF000000"/>
      </patternFill>
    </fill>
  </fills>
  <borders count="2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</borders>
  <cellStyleXfs count="7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38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0" fontId="3" fillId="0" borderId="0" xfId="3" applyFont="1" applyBorder="1"/>
    <xf numFmtId="4" fontId="3" fillId="0" borderId="0" xfId="3" applyNumberFormat="1" applyFont="1" applyBorder="1"/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164" fontId="3" fillId="0" borderId="1" xfId="0" applyNumberFormat="1" applyFont="1" applyFill="1" applyBorder="1"/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164" fontId="3" fillId="0" borderId="1" xfId="0" applyNumberFormat="1" applyFont="1" applyBorder="1"/>
    <xf numFmtId="164" fontId="3" fillId="0" borderId="7" xfId="0" applyNumberFormat="1" applyFont="1" applyBorder="1"/>
    <xf numFmtId="164" fontId="4" fillId="0" borderId="1" xfId="0" applyNumberFormat="1" applyFont="1" applyFill="1" applyBorder="1"/>
    <xf numFmtId="164" fontId="4" fillId="0" borderId="1" xfId="0" applyNumberFormat="1" applyFont="1" applyBorder="1"/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4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164" fontId="4" fillId="0" borderId="7" xfId="0" applyNumberFormat="1" applyFont="1" applyFill="1" applyBorder="1"/>
    <xf numFmtId="49" fontId="4" fillId="0" borderId="2" xfId="0" applyNumberFormat="1" applyFont="1" applyBorder="1" applyAlignment="1">
      <alignment horizontal="center" vertical="top"/>
    </xf>
    <xf numFmtId="164" fontId="4" fillId="0" borderId="7" xfId="0" applyNumberFormat="1" applyFont="1" applyBorder="1"/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4" applyNumberFormat="1" applyFont="1" applyBorder="1" applyAlignment="1">
      <alignment horizontal="center"/>
    </xf>
    <xf numFmtId="0" fontId="4" fillId="0" borderId="0" xfId="4" applyFont="1" applyBorder="1"/>
    <xf numFmtId="165" fontId="3" fillId="0" borderId="1" xfId="4" applyNumberFormat="1" applyFont="1" applyBorder="1" applyAlignment="1">
      <alignment horizontal="center"/>
    </xf>
    <xf numFmtId="49" fontId="3" fillId="0" borderId="1" xfId="4" applyNumberFormat="1" applyFont="1" applyBorder="1" applyAlignment="1">
      <alignment horizontal="center" vertical="center"/>
    </xf>
    <xf numFmtId="165" fontId="3" fillId="0" borderId="0" xfId="4" applyNumberFormat="1" applyFont="1" applyBorder="1"/>
    <xf numFmtId="49" fontId="4" fillId="0" borderId="1" xfId="4" applyNumberFormat="1" applyFont="1" applyFill="1" applyBorder="1" applyAlignment="1">
      <alignment horizontal="left" vertical="top" wrapText="1"/>
    </xf>
    <xf numFmtId="0" fontId="3" fillId="0" borderId="0" xfId="4" applyFont="1" applyBorder="1" applyAlignment="1">
      <alignment horizontal="left" vertical="top" wrapText="1"/>
    </xf>
    <xf numFmtId="164" fontId="4" fillId="0" borderId="1" xfId="3" applyNumberFormat="1" applyFont="1" applyBorder="1" applyAlignment="1">
      <alignment horizontal="right"/>
    </xf>
    <xf numFmtId="0" fontId="3" fillId="0" borderId="1" xfId="3" applyFont="1" applyBorder="1"/>
    <xf numFmtId="164" fontId="3" fillId="3" borderId="1" xfId="3" applyNumberFormat="1" applyFont="1" applyFill="1" applyBorder="1" applyAlignment="1">
      <alignment horizontal="right"/>
    </xf>
    <xf numFmtId="164" fontId="3" fillId="0" borderId="1" xfId="3" applyNumberFormat="1" applyFont="1" applyBorder="1" applyAlignment="1">
      <alignment horizontal="right"/>
    </xf>
    <xf numFmtId="3" fontId="3" fillId="0" borderId="1" xfId="3" applyNumberFormat="1" applyFont="1" applyBorder="1" applyAlignment="1">
      <alignment horizontal="center"/>
    </xf>
    <xf numFmtId="0" fontId="3" fillId="0" borderId="1" xfId="0" applyFont="1" applyFill="1" applyBorder="1" applyAlignment="1">
      <alignment horizontal="justify" vertical="top" wrapText="1"/>
    </xf>
    <xf numFmtId="0" fontId="3" fillId="0" borderId="1" xfId="0" applyFont="1" applyFill="1" applyBorder="1" applyAlignment="1">
      <alignment wrapText="1"/>
    </xf>
    <xf numFmtId="0" fontId="3" fillId="0" borderId="1" xfId="3" applyFont="1" applyBorder="1" applyAlignment="1">
      <alignment horizontal="center"/>
    </xf>
    <xf numFmtId="0" fontId="3" fillId="2" borderId="0" xfId="4" applyFont="1" applyFill="1" applyBorder="1" applyAlignment="1"/>
    <xf numFmtId="0" fontId="3" fillId="2" borderId="0" xfId="4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4" borderId="1" xfId="0" applyFont="1" applyFill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4" applyFont="1" applyFill="1" applyBorder="1" applyAlignment="1">
      <alignment horizontal="left"/>
    </xf>
    <xf numFmtId="0" fontId="5" fillId="2" borderId="0" xfId="4" applyFont="1" applyFill="1" applyBorder="1" applyAlignment="1">
      <alignment horizontal="left" vertical="top" wrapText="1"/>
    </xf>
    <xf numFmtId="0" fontId="3" fillId="2" borderId="0" xfId="4" applyFont="1" applyFill="1" applyBorder="1" applyAlignment="1">
      <alignment horizontal="left" vertical="top" wrapText="1"/>
    </xf>
    <xf numFmtId="0" fontId="3" fillId="2" borderId="15" xfId="4" applyFont="1" applyFill="1" applyBorder="1" applyAlignment="1"/>
    <xf numFmtId="0" fontId="3" fillId="2" borderId="0" xfId="4" applyFont="1" applyFill="1" applyBorder="1" applyAlignment="1">
      <alignment horizontal="right"/>
    </xf>
    <xf numFmtId="0" fontId="3" fillId="0" borderId="1" xfId="4" applyFont="1" applyBorder="1" applyAlignment="1">
      <alignment horizontal="center" vertical="justify"/>
    </xf>
    <xf numFmtId="49" fontId="4" fillId="0" borderId="1" xfId="4" applyNumberFormat="1" applyFont="1" applyBorder="1" applyAlignment="1">
      <alignment horizontal="left" vertical="top" wrapText="1"/>
    </xf>
    <xf numFmtId="0" fontId="3" fillId="0" borderId="1" xfId="4" applyFont="1" applyBorder="1" applyAlignment="1">
      <alignment horizontal="left" vertical="top" wrapText="1"/>
    </xf>
    <xf numFmtId="49" fontId="3" fillId="0" borderId="1" xfId="4" applyNumberFormat="1" applyFont="1" applyFill="1" applyBorder="1" applyAlignment="1">
      <alignment horizontal="left" vertical="top" wrapText="1"/>
    </xf>
    <xf numFmtId="49" fontId="4" fillId="0" borderId="1" xfId="4" applyNumberFormat="1" applyFont="1" applyBorder="1" applyAlignment="1">
      <alignment horizontal="center" vertical="center"/>
    </xf>
    <xf numFmtId="0" fontId="4" fillId="0" borderId="1" xfId="4" applyFont="1" applyBorder="1" applyAlignment="1">
      <alignment horizontal="left" vertical="top" wrapText="1"/>
    </xf>
    <xf numFmtId="164" fontId="3" fillId="0" borderId="1" xfId="4" applyNumberFormat="1" applyFont="1" applyBorder="1" applyAlignment="1">
      <alignment horizontal="center"/>
    </xf>
    <xf numFmtId="0" fontId="5" fillId="2" borderId="0" xfId="3" applyFont="1" applyFill="1" applyBorder="1" applyAlignment="1">
      <alignment horizontal="center"/>
    </xf>
    <xf numFmtId="0" fontId="3" fillId="2" borderId="0" xfId="0" applyFont="1" applyFill="1" applyAlignment="1">
      <alignment horizontal="right"/>
    </xf>
    <xf numFmtId="0" fontId="3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horizontal="center" vertical="top"/>
    </xf>
    <xf numFmtId="0" fontId="4" fillId="0" borderId="1" xfId="3" applyFont="1" applyBorder="1" applyAlignment="1">
      <alignment wrapText="1"/>
    </xf>
    <xf numFmtId="0" fontId="3" fillId="0" borderId="1" xfId="3" applyFont="1" applyBorder="1" applyAlignment="1">
      <alignment vertical="top" wrapText="1"/>
    </xf>
    <xf numFmtId="0" fontId="3" fillId="0" borderId="1" xfId="3" applyFont="1" applyBorder="1" applyAlignment="1">
      <alignment wrapText="1"/>
    </xf>
    <xf numFmtId="0" fontId="4" fillId="0" borderId="1" xfId="3" applyFont="1" applyBorder="1" applyAlignment="1">
      <alignment horizontal="center" vertical="top" wrapText="1"/>
    </xf>
    <xf numFmtId="0" fontId="4" fillId="0" borderId="1" xfId="3" applyFont="1" applyBorder="1" applyAlignment="1">
      <alignment vertical="top" wrapText="1"/>
    </xf>
    <xf numFmtId="165" fontId="3" fillId="2" borderId="1" xfId="0" applyNumberFormat="1" applyFont="1" applyFill="1" applyBorder="1"/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vertical="top" wrapText="1"/>
    </xf>
    <xf numFmtId="165" fontId="8" fillId="0" borderId="1" xfId="0" applyNumberFormat="1" applyFont="1" applyFill="1" applyBorder="1" applyAlignment="1">
      <alignment horizontal="right" vertical="top" wrapText="1"/>
    </xf>
    <xf numFmtId="165" fontId="8" fillId="0" borderId="18" xfId="0" applyNumberFormat="1" applyFont="1" applyFill="1" applyBorder="1" applyAlignment="1">
      <alignment horizontal="right" vertical="top" wrapText="1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165" fontId="8" fillId="0" borderId="18" xfId="0" applyNumberFormat="1" applyFont="1" applyFill="1" applyBorder="1" applyAlignment="1">
      <alignment horizontal="right" wrapText="1"/>
    </xf>
    <xf numFmtId="166" fontId="3" fillId="0" borderId="18" xfId="0" applyNumberFormat="1" applyFont="1" applyFill="1" applyBorder="1" applyAlignment="1">
      <alignment horizontal="right" vertical="top" wrapText="1"/>
    </xf>
    <xf numFmtId="164" fontId="4" fillId="0" borderId="13" xfId="0" applyNumberFormat="1" applyFont="1" applyBorder="1"/>
    <xf numFmtId="164" fontId="4" fillId="0" borderId="5" xfId="0" applyNumberFormat="1" applyFont="1" applyBorder="1"/>
    <xf numFmtId="0" fontId="3" fillId="0" borderId="19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166" fontId="3" fillId="0" borderId="20" xfId="0" applyNumberFormat="1" applyFont="1" applyFill="1" applyBorder="1" applyAlignment="1">
      <alignment horizontal="right" vertical="top" wrapText="1"/>
    </xf>
    <xf numFmtId="165" fontId="3" fillId="0" borderId="20" xfId="5" applyNumberFormat="1" applyFont="1" applyFill="1" applyBorder="1" applyAlignment="1">
      <alignment horizontal="right" vertical="top" wrapText="1"/>
    </xf>
    <xf numFmtId="165" fontId="8" fillId="0" borderId="21" xfId="0" applyNumberFormat="1" applyFont="1" applyFill="1" applyBorder="1" applyAlignment="1">
      <alignment horizontal="right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0" fontId="4" fillId="2" borderId="1" xfId="0" applyFont="1" applyFill="1" applyBorder="1" applyAlignment="1">
      <alignment vertical="top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0" fontId="4" fillId="0" borderId="1" xfId="6" applyFont="1" applyBorder="1" applyAlignment="1">
      <alignment horizontal="center" vertical="center" wrapText="1"/>
    </xf>
    <xf numFmtId="0" fontId="4" fillId="2" borderId="1" xfId="3" applyFont="1" applyFill="1" applyBorder="1" applyAlignment="1">
      <alignment horizontal="center"/>
    </xf>
    <xf numFmtId="165" fontId="3" fillId="0" borderId="1" xfId="4" applyNumberFormat="1" applyFont="1" applyBorder="1" applyAlignment="1">
      <alignment horizontal="right"/>
    </xf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left" vertical="top" wrapText="1"/>
    </xf>
    <xf numFmtId="49" fontId="3" fillId="2" borderId="24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5" xfId="0" applyNumberFormat="1" applyFont="1" applyFill="1" applyBorder="1" applyAlignment="1">
      <alignment horizontal="center"/>
    </xf>
    <xf numFmtId="49" fontId="4" fillId="2" borderId="24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5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4" fillId="2" borderId="0" xfId="0" applyNumberFormat="1" applyFont="1" applyFill="1" applyAlignment="1">
      <alignment vertical="center" wrapText="1"/>
    </xf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49" fontId="2" fillId="2" borderId="0" xfId="0" applyNumberFormat="1" applyFont="1" applyFill="1"/>
    <xf numFmtId="0" fontId="3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14" fillId="0" borderId="22" xfId="0" applyNumberFormat="1" applyFont="1" applyFill="1" applyBorder="1" applyAlignment="1">
      <alignment horizontal="center" vertical="center" wrapText="1"/>
    </xf>
    <xf numFmtId="49" fontId="4" fillId="2" borderId="26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49" fontId="4" fillId="2" borderId="2" xfId="0" applyNumberFormat="1" applyFont="1" applyFill="1" applyBorder="1" applyAlignment="1">
      <alignment horizontal="center" vertical="top"/>
    </xf>
    <xf numFmtId="49" fontId="4" fillId="0" borderId="22" xfId="0" applyNumberFormat="1" applyFont="1" applyFill="1" applyBorder="1" applyAlignment="1">
      <alignment horizontal="left" wrapText="1"/>
    </xf>
    <xf numFmtId="165" fontId="4" fillId="2" borderId="1" xfId="0" applyNumberFormat="1" applyFont="1" applyFill="1" applyBorder="1"/>
    <xf numFmtId="49" fontId="3" fillId="0" borderId="22" xfId="0" applyNumberFormat="1" applyFont="1" applyFill="1" applyBorder="1" applyAlignment="1">
      <alignment horizontal="left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2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4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16" fillId="0" borderId="1" xfId="6" applyFont="1" applyFill="1" applyBorder="1" applyAlignment="1">
      <alignment horizontal="center" vertical="center" wrapText="1"/>
    </xf>
    <xf numFmtId="0" fontId="4" fillId="2" borderId="0" xfId="3" applyFont="1" applyFill="1" applyBorder="1" applyAlignment="1">
      <alignment horizontal="center" vertical="center" wrapText="1"/>
    </xf>
    <xf numFmtId="0" fontId="4" fillId="2" borderId="5" xfId="3" applyFont="1" applyFill="1" applyBorder="1" applyAlignment="1">
      <alignment horizontal="center" vertical="center"/>
    </xf>
    <xf numFmtId="0" fontId="4" fillId="2" borderId="9" xfId="3" applyFont="1" applyFill="1" applyBorder="1" applyAlignment="1">
      <alignment horizontal="center" vertical="center"/>
    </xf>
    <xf numFmtId="0" fontId="4" fillId="2" borderId="7" xfId="3" applyFont="1" applyFill="1" applyBorder="1" applyAlignment="1">
      <alignment horizontal="center"/>
    </xf>
    <xf numFmtId="0" fontId="4" fillId="2" borderId="8" xfId="3" applyFont="1" applyFill="1" applyBorder="1" applyAlignment="1">
      <alignment horizontal="center"/>
    </xf>
    <xf numFmtId="0" fontId="4" fillId="2" borderId="11" xfId="3" applyFont="1" applyFill="1" applyBorder="1" applyAlignment="1">
      <alignment horizontal="center"/>
    </xf>
  </cellXfs>
  <cellStyles count="7">
    <cellStyle name="Обычный" xfId="0" builtinId="0"/>
    <cellStyle name="Обычный 2" xfId="6"/>
    <cellStyle name="Обычный_reports-dohod-NC" xfId="1"/>
    <cellStyle name="Обычный_tmp305" xfId="2"/>
    <cellStyle name="Обычный_З_15_Приложение 16 - Источники дефицита" xfId="4"/>
    <cellStyle name="Обычный_З_16_Приложение 17 - Программа гос заимствований" xfId="3"/>
    <cellStyle name="Финансовый" xfId="5" builtinId="3"/>
  </cellStyles>
  <dxfs count="77">
    <dxf>
      <fill>
        <patternFill patternType="solid">
          <fgColor indexed="26"/>
          <bgColor indexed="9"/>
        </patternFill>
      </fill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3"/>
  <sheetViews>
    <sheetView tabSelected="1" view="pageBreakPreview" zoomScaleNormal="75" zoomScaleSheetLayoutView="100" workbookViewId="0">
      <selection activeCell="F34" sqref="F34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9" customWidth="1"/>
    <col min="5" max="5" width="14.85546875" style="19" customWidth="1"/>
    <col min="6" max="6" width="10" style="202" customWidth="1"/>
    <col min="7" max="8" width="8.5703125" style="203"/>
    <col min="9" max="16384" width="8.5703125" style="19"/>
  </cols>
  <sheetData>
    <row r="1" spans="1:5" ht="117" customHeight="1">
      <c r="A1" s="16"/>
      <c r="B1" s="16"/>
      <c r="C1" s="216" t="s">
        <v>224</v>
      </c>
      <c r="D1" s="216"/>
      <c r="E1" s="216"/>
    </row>
    <row r="2" spans="1:5" ht="42" customHeight="1">
      <c r="A2" s="222" t="s">
        <v>145</v>
      </c>
      <c r="B2" s="222"/>
      <c r="C2" s="222"/>
      <c r="D2" s="222"/>
      <c r="E2" s="222"/>
    </row>
    <row r="3" spans="1:5">
      <c r="A3" s="36"/>
      <c r="B3" s="36"/>
      <c r="C3" s="223" t="s">
        <v>0</v>
      </c>
      <c r="D3" s="223"/>
      <c r="E3" s="223"/>
    </row>
    <row r="4" spans="1:5" ht="32.25" customHeight="1">
      <c r="A4" s="218" t="s">
        <v>1</v>
      </c>
      <c r="B4" s="220" t="s">
        <v>2</v>
      </c>
      <c r="C4" s="217" t="s">
        <v>3</v>
      </c>
      <c r="D4" s="217"/>
      <c r="E4" s="217"/>
    </row>
    <row r="5" spans="1:5">
      <c r="A5" s="219"/>
      <c r="B5" s="221"/>
      <c r="C5" s="208" t="s">
        <v>193</v>
      </c>
      <c r="D5" s="208" t="s">
        <v>221</v>
      </c>
      <c r="E5" s="208" t="s">
        <v>225</v>
      </c>
    </row>
    <row r="6" spans="1:5">
      <c r="A6" s="20">
        <v>1</v>
      </c>
      <c r="B6" s="20">
        <v>2</v>
      </c>
      <c r="C6" s="21">
        <v>3</v>
      </c>
      <c r="D6" s="21">
        <v>4</v>
      </c>
      <c r="E6" s="56">
        <v>5</v>
      </c>
    </row>
    <row r="7" spans="1:5">
      <c r="A7" s="22"/>
      <c r="B7" s="23" t="s">
        <v>4</v>
      </c>
      <c r="C7" s="24">
        <f>SUM(C8+C21+C32)</f>
        <v>2573.2999999999997</v>
      </c>
      <c r="D7" s="24">
        <f>SUM(D8+D21)</f>
        <v>2009.6999999999998</v>
      </c>
      <c r="E7" s="14">
        <f>SUM(E8+E21)</f>
        <v>2213.1999999999998</v>
      </c>
    </row>
    <row r="8" spans="1:5">
      <c r="A8" s="25" t="s">
        <v>68</v>
      </c>
      <c r="B8" s="23" t="s">
        <v>74</v>
      </c>
      <c r="C8" s="26">
        <f>SUM(C9+C12+C14+C16+C19)</f>
        <v>649.69999999999993</v>
      </c>
      <c r="D8" s="26">
        <f t="shared" ref="D8:E8" si="0">SUM(D9+D12+D14+D16+D19)</f>
        <v>672.9</v>
      </c>
      <c r="E8" s="26">
        <f t="shared" si="0"/>
        <v>706.8</v>
      </c>
    </row>
    <row r="9" spans="1:5">
      <c r="A9" s="25" t="s">
        <v>69</v>
      </c>
      <c r="B9" s="23" t="s">
        <v>5</v>
      </c>
      <c r="C9" s="26">
        <f t="shared" ref="C9:E10" si="1">SUM(C10)</f>
        <v>105.9</v>
      </c>
      <c r="D9" s="26">
        <f t="shared" si="1"/>
        <v>111.1</v>
      </c>
      <c r="E9" s="15">
        <f t="shared" si="1"/>
        <v>123.5</v>
      </c>
    </row>
    <row r="10" spans="1:5" ht="16.5" thickBot="1">
      <c r="A10" s="25" t="s">
        <v>6</v>
      </c>
      <c r="B10" s="23" t="s">
        <v>7</v>
      </c>
      <c r="C10" s="153">
        <f t="shared" si="1"/>
        <v>105.9</v>
      </c>
      <c r="D10" s="153">
        <f t="shared" si="1"/>
        <v>111.1</v>
      </c>
      <c r="E10" s="154">
        <f t="shared" si="1"/>
        <v>123.5</v>
      </c>
    </row>
    <row r="11" spans="1:5" ht="63">
      <c r="A11" s="27" t="s">
        <v>75</v>
      </c>
      <c r="B11" s="8" t="s">
        <v>76</v>
      </c>
      <c r="C11" s="157">
        <v>105.9</v>
      </c>
      <c r="D11" s="158">
        <v>111.1</v>
      </c>
      <c r="E11" s="159">
        <v>123.5</v>
      </c>
    </row>
    <row r="12" spans="1:5" ht="17.25" customHeight="1">
      <c r="A12" s="25" t="s">
        <v>70</v>
      </c>
      <c r="B12" s="23" t="s">
        <v>8</v>
      </c>
      <c r="C12" s="26">
        <f>SUM(C13)</f>
        <v>5.0999999999999996</v>
      </c>
      <c r="D12" s="26">
        <f>SUM(D13)</f>
        <v>5.4</v>
      </c>
      <c r="E12" s="15">
        <f>SUM(E13)</f>
        <v>5.6</v>
      </c>
    </row>
    <row r="13" spans="1:5" ht="24" customHeight="1">
      <c r="A13" s="27" t="s">
        <v>77</v>
      </c>
      <c r="B13" s="8" t="s">
        <v>9</v>
      </c>
      <c r="C13" s="146">
        <v>5.0999999999999996</v>
      </c>
      <c r="D13" s="146">
        <v>5.4</v>
      </c>
      <c r="E13" s="152">
        <v>5.6</v>
      </c>
    </row>
    <row r="14" spans="1:5">
      <c r="A14" s="25" t="s">
        <v>71</v>
      </c>
      <c r="B14" s="23" t="s">
        <v>78</v>
      </c>
      <c r="C14" s="26">
        <f>SUM(C15)</f>
        <v>102.9</v>
      </c>
      <c r="D14" s="26">
        <f>SUM(D15)</f>
        <v>101</v>
      </c>
      <c r="E14" s="15">
        <f>SUM(E15)</f>
        <v>99.7</v>
      </c>
    </row>
    <row r="15" spans="1:5" ht="33" customHeight="1">
      <c r="A15" s="27" t="s">
        <v>79</v>
      </c>
      <c r="B15" s="28" t="s">
        <v>80</v>
      </c>
      <c r="C15" s="146">
        <v>102.9</v>
      </c>
      <c r="D15" s="147">
        <v>101</v>
      </c>
      <c r="E15" s="148">
        <v>99.7</v>
      </c>
    </row>
    <row r="16" spans="1:5">
      <c r="A16" s="25" t="s">
        <v>72</v>
      </c>
      <c r="B16" s="3" t="s">
        <v>10</v>
      </c>
      <c r="C16" s="26">
        <f>SUM(C17+C18)</f>
        <v>390.5</v>
      </c>
      <c r="D16" s="26">
        <f>SUM(D17+D18)</f>
        <v>408.3</v>
      </c>
      <c r="E16" s="15">
        <f>SUM(E17+E18)</f>
        <v>429</v>
      </c>
    </row>
    <row r="17" spans="1:8" ht="31.5">
      <c r="A17" s="27" t="s">
        <v>81</v>
      </c>
      <c r="B17" s="28" t="s">
        <v>82</v>
      </c>
      <c r="C17" s="146">
        <v>130</v>
      </c>
      <c r="D17" s="147">
        <v>130</v>
      </c>
      <c r="E17" s="148">
        <v>135</v>
      </c>
    </row>
    <row r="18" spans="1:8" s="2" customFormat="1" ht="31.5">
      <c r="A18" s="27" t="s">
        <v>83</v>
      </c>
      <c r="B18" s="28" t="s">
        <v>84</v>
      </c>
      <c r="C18" s="146">
        <v>260.5</v>
      </c>
      <c r="D18" s="147">
        <v>278.3</v>
      </c>
      <c r="E18" s="148">
        <v>294</v>
      </c>
      <c r="F18" s="204"/>
      <c r="G18" s="205"/>
      <c r="H18" s="205"/>
    </row>
    <row r="19" spans="1:8" s="2" customFormat="1" ht="37.9" customHeight="1">
      <c r="A19" s="25" t="s">
        <v>11</v>
      </c>
      <c r="B19" s="3" t="s">
        <v>12</v>
      </c>
      <c r="C19" s="26">
        <f>SUM(C20)</f>
        <v>45.3</v>
      </c>
      <c r="D19" s="26">
        <f>SUM(D20)</f>
        <v>47.1</v>
      </c>
      <c r="E19" s="15">
        <f>SUM(E20)</f>
        <v>49</v>
      </c>
      <c r="F19" s="204"/>
      <c r="G19" s="205"/>
      <c r="H19" s="205"/>
    </row>
    <row r="20" spans="1:8" ht="48.6" customHeight="1">
      <c r="A20" s="27" t="s">
        <v>85</v>
      </c>
      <c r="B20" s="28" t="s">
        <v>172</v>
      </c>
      <c r="C20" s="146">
        <v>45.3</v>
      </c>
      <c r="D20" s="147">
        <v>47.1</v>
      </c>
      <c r="E20" s="148">
        <v>49</v>
      </c>
    </row>
    <row r="21" spans="1:8" ht="38.450000000000003" customHeight="1">
      <c r="A21" s="30" t="s">
        <v>86</v>
      </c>
      <c r="B21" s="31" t="s">
        <v>87</v>
      </c>
      <c r="C21" s="26">
        <f>SUM(C27+C30+C22+C25)</f>
        <v>1723.6</v>
      </c>
      <c r="D21" s="26">
        <f t="shared" ref="D21:E21" si="2">SUM(D27+D30+D22)</f>
        <v>1336.8</v>
      </c>
      <c r="E21" s="26">
        <f t="shared" si="2"/>
        <v>1506.4</v>
      </c>
    </row>
    <row r="22" spans="1:8" ht="18" customHeight="1">
      <c r="A22" s="25" t="s">
        <v>167</v>
      </c>
      <c r="B22" s="23" t="s">
        <v>168</v>
      </c>
      <c r="C22" s="26">
        <f>C23+C24</f>
        <v>984.59999999999991</v>
      </c>
      <c r="D22" s="26">
        <f t="shared" ref="D22:E22" si="3">D23+D24</f>
        <v>604.69999999999993</v>
      </c>
      <c r="E22" s="26">
        <f t="shared" si="3"/>
        <v>592.4</v>
      </c>
    </row>
    <row r="23" spans="1:8" ht="38.450000000000003" customHeight="1">
      <c r="A23" s="27" t="s">
        <v>169</v>
      </c>
      <c r="B23" s="29" t="s">
        <v>137</v>
      </c>
      <c r="C23" s="13">
        <f>667.8+6.9</f>
        <v>674.69999999999993</v>
      </c>
      <c r="D23" s="13">
        <f>597.8+6.9</f>
        <v>604.69999999999993</v>
      </c>
      <c r="E23" s="13">
        <f>585.4+7</f>
        <v>592.4</v>
      </c>
    </row>
    <row r="24" spans="1:8" ht="38.450000000000003" customHeight="1">
      <c r="A24" s="27" t="s">
        <v>170</v>
      </c>
      <c r="B24" s="155" t="s">
        <v>166</v>
      </c>
      <c r="C24" s="12">
        <f>309.9</f>
        <v>309.89999999999998</v>
      </c>
      <c r="D24" s="13">
        <v>0</v>
      </c>
      <c r="E24" s="13">
        <v>0</v>
      </c>
    </row>
    <row r="25" spans="1:8" ht="1.5" customHeight="1">
      <c r="A25" s="25" t="s">
        <v>194</v>
      </c>
      <c r="B25" s="32" t="s">
        <v>195</v>
      </c>
      <c r="C25" s="26">
        <f>C26</f>
        <v>0</v>
      </c>
      <c r="D25" s="26">
        <f t="shared" ref="D25:E25" si="4">D26</f>
        <v>0</v>
      </c>
      <c r="E25" s="26">
        <f t="shared" si="4"/>
        <v>0</v>
      </c>
    </row>
    <row r="26" spans="1:8" ht="18" hidden="1" customHeight="1">
      <c r="A26" s="27" t="s">
        <v>197</v>
      </c>
      <c r="B26" s="29" t="s">
        <v>196</v>
      </c>
      <c r="C26" s="13">
        <v>0</v>
      </c>
      <c r="D26" s="13">
        <v>0</v>
      </c>
      <c r="E26" s="13">
        <v>0</v>
      </c>
    </row>
    <row r="27" spans="1:8" ht="16.5" customHeight="1">
      <c r="A27" s="25" t="s">
        <v>88</v>
      </c>
      <c r="B27" s="32" t="s">
        <v>89</v>
      </c>
      <c r="C27" s="26">
        <f>SUM(C28+C29)</f>
        <v>159.5</v>
      </c>
      <c r="D27" s="26">
        <f>SUM(D28+D29)</f>
        <v>174.4</v>
      </c>
      <c r="E27" s="15">
        <f>SUM(E28+E29)</f>
        <v>180.7</v>
      </c>
    </row>
    <row r="28" spans="1:8" ht="99" customHeight="1">
      <c r="A28" s="27" t="s">
        <v>94</v>
      </c>
      <c r="B28" s="49" t="s">
        <v>162</v>
      </c>
      <c r="C28" s="13">
        <v>0.5</v>
      </c>
      <c r="D28" s="13">
        <v>0.5</v>
      </c>
      <c r="E28" s="12">
        <v>0.5</v>
      </c>
    </row>
    <row r="29" spans="1:8" ht="22.5" customHeight="1">
      <c r="A29" s="27" t="s">
        <v>95</v>
      </c>
      <c r="B29" s="8" t="s">
        <v>138</v>
      </c>
      <c r="C29" s="9">
        <v>159</v>
      </c>
      <c r="D29" s="9">
        <v>173.9</v>
      </c>
      <c r="E29" s="9">
        <v>180.2</v>
      </c>
    </row>
    <row r="30" spans="1:8" ht="21" customHeight="1">
      <c r="A30" s="25" t="s">
        <v>90</v>
      </c>
      <c r="B30" s="23" t="s">
        <v>91</v>
      </c>
      <c r="C30" s="24">
        <f>SUM(C31)</f>
        <v>579.5</v>
      </c>
      <c r="D30" s="24">
        <f>SUM(D31)</f>
        <v>557.70000000000005</v>
      </c>
      <c r="E30" s="14">
        <f>SUM(E31)</f>
        <v>733.3</v>
      </c>
    </row>
    <row r="31" spans="1:8" ht="66" customHeight="1">
      <c r="A31" s="27" t="s">
        <v>96</v>
      </c>
      <c r="B31" s="29" t="s">
        <v>92</v>
      </c>
      <c r="C31" s="149">
        <f>509.5+70</f>
        <v>579.5</v>
      </c>
      <c r="D31" s="150">
        <f>527.7+30</f>
        <v>557.70000000000005</v>
      </c>
      <c r="E31" s="151">
        <f>703.3+30</f>
        <v>733.3</v>
      </c>
    </row>
    <row r="32" spans="1:8">
      <c r="A32" s="212" t="s">
        <v>247</v>
      </c>
      <c r="B32" s="213" t="s">
        <v>248</v>
      </c>
      <c r="C32" s="214">
        <f>C33</f>
        <v>200</v>
      </c>
      <c r="D32" s="214">
        <f t="shared" ref="D32:E32" si="5">D33</f>
        <v>0</v>
      </c>
      <c r="E32" s="214">
        <f t="shared" si="5"/>
        <v>0</v>
      </c>
    </row>
    <row r="33" spans="1:6">
      <c r="A33" s="7" t="s">
        <v>250</v>
      </c>
      <c r="B33" s="215" t="s">
        <v>249</v>
      </c>
      <c r="C33" s="143">
        <v>200</v>
      </c>
      <c r="D33" s="143">
        <v>0</v>
      </c>
      <c r="E33" s="143">
        <v>0</v>
      </c>
      <c r="F33" s="202" t="s">
        <v>251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24"/>
  <sheetViews>
    <sheetView view="pageBreakPreview" topLeftCell="A13" zoomScale="90" zoomScaleNormal="75" zoomScaleSheetLayoutView="90" workbookViewId="0">
      <selection activeCell="M28" sqref="M28"/>
    </sheetView>
  </sheetViews>
  <sheetFormatPr defaultColWidth="8.5703125" defaultRowHeight="15.75"/>
  <cols>
    <col min="1" max="1" width="86.7109375" style="57" customWidth="1"/>
    <col min="2" max="2" width="7" style="81" customWidth="1"/>
    <col min="3" max="3" width="5.5703125" style="81" customWidth="1"/>
    <col min="4" max="4" width="7.140625" style="81" customWidth="1"/>
    <col min="5" max="5" width="7.28515625" style="81" customWidth="1"/>
    <col min="6" max="6" width="6.140625" style="81" customWidth="1"/>
    <col min="7" max="7" width="7.140625" style="81" customWidth="1"/>
    <col min="8" max="8" width="10.42578125" style="36" customWidth="1"/>
    <col min="9" max="9" width="7.85546875" style="36" customWidth="1"/>
    <col min="10" max="10" width="14" style="102" customWidth="1"/>
    <col min="11" max="11" width="12.85546875" style="36" customWidth="1"/>
    <col min="12" max="12" width="14.7109375" style="36" customWidth="1"/>
    <col min="13" max="15" width="8.5703125" style="198"/>
    <col min="16" max="16384" width="8.5703125" style="36"/>
  </cols>
  <sheetData>
    <row r="1" spans="1:15" ht="114" customHeight="1">
      <c r="G1" s="17"/>
      <c r="H1" s="17"/>
      <c r="I1" s="17"/>
      <c r="J1" s="216" t="s">
        <v>226</v>
      </c>
      <c r="K1" s="216"/>
      <c r="L1" s="216"/>
    </row>
    <row r="2" spans="1:15" ht="57.75" customHeight="1">
      <c r="A2" s="225" t="s">
        <v>227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  <c r="L2" s="225"/>
    </row>
    <row r="3" spans="1:15">
      <c r="L3" s="36" t="s">
        <v>183</v>
      </c>
    </row>
    <row r="4" spans="1:15" ht="15.75" customHeight="1">
      <c r="A4" s="224" t="s">
        <v>13</v>
      </c>
      <c r="B4" s="224" t="s">
        <v>22</v>
      </c>
      <c r="C4" s="224" t="s">
        <v>14</v>
      </c>
      <c r="D4" s="224" t="s">
        <v>184</v>
      </c>
      <c r="E4" s="224" t="s">
        <v>185</v>
      </c>
      <c r="F4" s="224"/>
      <c r="G4" s="224"/>
      <c r="H4" s="224"/>
      <c r="I4" s="224" t="s">
        <v>186</v>
      </c>
      <c r="J4" s="224" t="s">
        <v>64</v>
      </c>
      <c r="K4" s="224"/>
      <c r="L4" s="224"/>
    </row>
    <row r="5" spans="1:15">
      <c r="A5" s="224" t="s">
        <v>187</v>
      </c>
      <c r="B5" s="224" t="s">
        <v>187</v>
      </c>
      <c r="C5" s="224" t="s">
        <v>187</v>
      </c>
      <c r="D5" s="224" t="s">
        <v>187</v>
      </c>
      <c r="E5" s="224" t="s">
        <v>187</v>
      </c>
      <c r="F5" s="224"/>
      <c r="G5" s="224"/>
      <c r="H5" s="224"/>
      <c r="I5" s="224" t="s">
        <v>187</v>
      </c>
      <c r="J5" s="209" t="s">
        <v>193</v>
      </c>
      <c r="K5" s="209" t="s">
        <v>221</v>
      </c>
      <c r="L5" s="209" t="s">
        <v>225</v>
      </c>
    </row>
    <row r="6" spans="1:15">
      <c r="A6" s="99">
        <v>1</v>
      </c>
      <c r="B6" s="6">
        <v>2</v>
      </c>
      <c r="C6" s="6">
        <v>3</v>
      </c>
      <c r="D6" s="6">
        <v>4</v>
      </c>
      <c r="E6" s="6">
        <v>5</v>
      </c>
      <c r="F6" s="79">
        <v>6</v>
      </c>
      <c r="G6" s="6">
        <v>7</v>
      </c>
      <c r="H6" s="7">
        <v>8</v>
      </c>
      <c r="I6" s="7">
        <v>9</v>
      </c>
      <c r="J6" s="7">
        <v>10</v>
      </c>
      <c r="K6" s="7">
        <v>11</v>
      </c>
      <c r="L6" s="7">
        <v>12</v>
      </c>
    </row>
    <row r="7" spans="1:15" s="86" customFormat="1">
      <c r="A7" s="64" t="s">
        <v>23</v>
      </c>
      <c r="B7" s="65"/>
      <c r="C7" s="65"/>
      <c r="D7" s="65"/>
      <c r="E7" s="65"/>
      <c r="F7" s="67"/>
      <c r="G7" s="100"/>
      <c r="H7" s="94"/>
      <c r="I7" s="94"/>
      <c r="J7" s="88">
        <f>J8</f>
        <v>2829.7830500000005</v>
      </c>
      <c r="K7" s="88">
        <f t="shared" ref="K7:L7" si="0">K8</f>
        <v>1892.4412100000002</v>
      </c>
      <c r="L7" s="88">
        <f t="shared" si="0"/>
        <v>2072.48945</v>
      </c>
      <c r="M7" s="199"/>
      <c r="N7" s="199"/>
      <c r="O7" s="199"/>
    </row>
    <row r="8" spans="1:15" ht="36.6" customHeight="1">
      <c r="A8" s="64" t="s">
        <v>73</v>
      </c>
      <c r="B8" s="65">
        <v>918</v>
      </c>
      <c r="C8" s="65"/>
      <c r="D8" s="65"/>
      <c r="E8" s="66"/>
      <c r="F8" s="66"/>
      <c r="G8" s="66"/>
      <c r="H8" s="66"/>
      <c r="I8" s="67"/>
      <c r="J8" s="88">
        <f>J9+J57+J78+J88+J104+J111+J66+J118</f>
        <v>2829.7830500000005</v>
      </c>
      <c r="K8" s="88">
        <f>K9+K57+K78+K88+K104+K111+K66+K118</f>
        <v>1892.4412100000002</v>
      </c>
      <c r="L8" s="88">
        <f>L9+L57+L78+L88+L104+L111+L66+L118</f>
        <v>2072.48945</v>
      </c>
    </row>
    <row r="9" spans="1:15" ht="20.45" customHeight="1">
      <c r="A9" s="64" t="s">
        <v>16</v>
      </c>
      <c r="B9" s="65">
        <v>918</v>
      </c>
      <c r="C9" s="65" t="s">
        <v>17</v>
      </c>
      <c r="D9" s="65"/>
      <c r="E9" s="66"/>
      <c r="F9" s="66"/>
      <c r="G9" s="66"/>
      <c r="H9" s="66"/>
      <c r="I9" s="67"/>
      <c r="J9" s="88">
        <f>J10+J19+J38+J44</f>
        <v>1516.6674800000001</v>
      </c>
      <c r="K9" s="88">
        <f>K10+K19+K38+K44</f>
        <v>974.74120999999991</v>
      </c>
      <c r="L9" s="88">
        <f>L10+L19+L38+L44</f>
        <v>968.88945000000012</v>
      </c>
    </row>
    <row r="10" spans="1:15" ht="31.5">
      <c r="A10" s="68" t="s">
        <v>33</v>
      </c>
      <c r="B10" s="65">
        <v>918</v>
      </c>
      <c r="C10" s="66" t="s">
        <v>17</v>
      </c>
      <c r="D10" s="66" t="s">
        <v>28</v>
      </c>
      <c r="E10" s="66"/>
      <c r="F10" s="66"/>
      <c r="G10" s="66"/>
      <c r="H10" s="66"/>
      <c r="I10" s="69"/>
      <c r="J10" s="161">
        <f>J11</f>
        <v>437.9</v>
      </c>
      <c r="K10" s="161">
        <f t="shared" ref="K10:L14" si="1">K11</f>
        <v>356.8</v>
      </c>
      <c r="L10" s="161">
        <f t="shared" si="1"/>
        <v>356.8</v>
      </c>
    </row>
    <row r="11" spans="1:15">
      <c r="A11" s="70" t="s">
        <v>143</v>
      </c>
      <c r="B11" s="65">
        <v>918</v>
      </c>
      <c r="C11" s="6" t="s">
        <v>17</v>
      </c>
      <c r="D11" s="6" t="s">
        <v>28</v>
      </c>
      <c r="E11" s="6" t="s">
        <v>34</v>
      </c>
      <c r="F11" s="6"/>
      <c r="G11" s="6"/>
      <c r="H11" s="6"/>
      <c r="I11" s="71"/>
      <c r="J11" s="72">
        <f>J12</f>
        <v>437.9</v>
      </c>
      <c r="K11" s="72">
        <f t="shared" si="1"/>
        <v>356.8</v>
      </c>
      <c r="L11" s="72">
        <f t="shared" si="1"/>
        <v>356.8</v>
      </c>
    </row>
    <row r="12" spans="1:15">
      <c r="A12" s="73" t="s">
        <v>139</v>
      </c>
      <c r="B12" s="65">
        <v>918</v>
      </c>
      <c r="C12" s="6" t="s">
        <v>17</v>
      </c>
      <c r="D12" s="6" t="s">
        <v>28</v>
      </c>
      <c r="E12" s="6">
        <v>65</v>
      </c>
      <c r="F12" s="6">
        <v>1</v>
      </c>
      <c r="G12" s="6"/>
      <c r="H12" s="6"/>
      <c r="I12" s="71"/>
      <c r="J12" s="72">
        <f>J13+J16</f>
        <v>437.9</v>
      </c>
      <c r="K12" s="72">
        <f t="shared" si="1"/>
        <v>356.8</v>
      </c>
      <c r="L12" s="72">
        <f t="shared" si="1"/>
        <v>356.8</v>
      </c>
    </row>
    <row r="13" spans="1:15">
      <c r="A13" s="74" t="s">
        <v>118</v>
      </c>
      <c r="B13" s="65">
        <v>918</v>
      </c>
      <c r="C13" s="7" t="s">
        <v>17</v>
      </c>
      <c r="D13" s="7" t="s">
        <v>28</v>
      </c>
      <c r="E13" s="7" t="s">
        <v>34</v>
      </c>
      <c r="F13" s="7" t="s">
        <v>24</v>
      </c>
      <c r="G13" s="7" t="s">
        <v>37</v>
      </c>
      <c r="H13" s="7" t="s">
        <v>38</v>
      </c>
      <c r="I13" s="71"/>
      <c r="J13" s="72">
        <f>J14</f>
        <v>437.9</v>
      </c>
      <c r="K13" s="72">
        <f t="shared" si="1"/>
        <v>356.8</v>
      </c>
      <c r="L13" s="72">
        <f t="shared" si="1"/>
        <v>356.8</v>
      </c>
    </row>
    <row r="14" spans="1:15" ht="47.25">
      <c r="A14" s="74" t="s">
        <v>108</v>
      </c>
      <c r="B14" s="65">
        <v>918</v>
      </c>
      <c r="C14" s="7" t="s">
        <v>17</v>
      </c>
      <c r="D14" s="7" t="s">
        <v>28</v>
      </c>
      <c r="E14" s="7" t="s">
        <v>34</v>
      </c>
      <c r="F14" s="7" t="s">
        <v>24</v>
      </c>
      <c r="G14" s="7" t="s">
        <v>37</v>
      </c>
      <c r="H14" s="7" t="s">
        <v>38</v>
      </c>
      <c r="I14" s="71" t="s">
        <v>110</v>
      </c>
      <c r="J14" s="72">
        <f>J15</f>
        <v>437.9</v>
      </c>
      <c r="K14" s="72">
        <f t="shared" si="1"/>
        <v>356.8</v>
      </c>
      <c r="L14" s="72">
        <f t="shared" si="1"/>
        <v>356.8</v>
      </c>
    </row>
    <row r="15" spans="1:15" ht="22.5" customHeight="1">
      <c r="A15" s="74" t="s">
        <v>109</v>
      </c>
      <c r="B15" s="65">
        <v>918</v>
      </c>
      <c r="C15" s="7" t="s">
        <v>17</v>
      </c>
      <c r="D15" s="7" t="s">
        <v>28</v>
      </c>
      <c r="E15" s="7" t="s">
        <v>34</v>
      </c>
      <c r="F15" s="7" t="s">
        <v>24</v>
      </c>
      <c r="G15" s="7" t="s">
        <v>37</v>
      </c>
      <c r="H15" s="7" t="s">
        <v>38</v>
      </c>
      <c r="I15" s="71" t="s">
        <v>111</v>
      </c>
      <c r="J15" s="72">
        <v>437.9</v>
      </c>
      <c r="K15" s="72">
        <v>356.8</v>
      </c>
      <c r="L15" s="72">
        <v>356.8</v>
      </c>
    </row>
    <row r="16" spans="1:15" ht="37.5" hidden="1" customHeight="1">
      <c r="A16" s="8" t="s">
        <v>198</v>
      </c>
      <c r="B16" s="65">
        <v>918</v>
      </c>
      <c r="C16" s="173" t="s">
        <v>17</v>
      </c>
      <c r="D16" s="173" t="s">
        <v>28</v>
      </c>
      <c r="E16" s="173" t="s">
        <v>34</v>
      </c>
      <c r="F16" s="173" t="s">
        <v>24</v>
      </c>
      <c r="G16" s="173" t="s">
        <v>37</v>
      </c>
      <c r="H16" s="173" t="s">
        <v>199</v>
      </c>
      <c r="I16" s="174"/>
      <c r="J16" s="72">
        <f>J17</f>
        <v>0</v>
      </c>
      <c r="K16" s="72">
        <f t="shared" ref="K16:L17" si="2">K17</f>
        <v>0</v>
      </c>
      <c r="L16" s="72">
        <f t="shared" si="2"/>
        <v>0</v>
      </c>
    </row>
    <row r="17" spans="1:15" ht="21.75" hidden="1" customHeight="1">
      <c r="A17" s="175" t="s">
        <v>108</v>
      </c>
      <c r="B17" s="65">
        <v>918</v>
      </c>
      <c r="C17" s="173" t="s">
        <v>17</v>
      </c>
      <c r="D17" s="173" t="s">
        <v>28</v>
      </c>
      <c r="E17" s="173" t="s">
        <v>34</v>
      </c>
      <c r="F17" s="173" t="s">
        <v>24</v>
      </c>
      <c r="G17" s="173" t="s">
        <v>37</v>
      </c>
      <c r="H17" s="173" t="s">
        <v>199</v>
      </c>
      <c r="I17" s="174" t="s">
        <v>110</v>
      </c>
      <c r="J17" s="72">
        <f>J18</f>
        <v>0</v>
      </c>
      <c r="K17" s="72">
        <f t="shared" si="2"/>
        <v>0</v>
      </c>
      <c r="L17" s="72">
        <f t="shared" si="2"/>
        <v>0</v>
      </c>
    </row>
    <row r="18" spans="1:15" ht="23.25" hidden="1" customHeight="1">
      <c r="A18" s="175" t="s">
        <v>109</v>
      </c>
      <c r="B18" s="65">
        <v>918</v>
      </c>
      <c r="C18" s="173" t="s">
        <v>17</v>
      </c>
      <c r="D18" s="173" t="s">
        <v>28</v>
      </c>
      <c r="E18" s="173" t="s">
        <v>34</v>
      </c>
      <c r="F18" s="173" t="s">
        <v>24</v>
      </c>
      <c r="G18" s="173" t="s">
        <v>37</v>
      </c>
      <c r="H18" s="173" t="s">
        <v>199</v>
      </c>
      <c r="I18" s="174" t="s">
        <v>111</v>
      </c>
      <c r="J18" s="72">
        <v>0</v>
      </c>
      <c r="K18" s="72">
        <v>0</v>
      </c>
      <c r="L18" s="72">
        <v>0</v>
      </c>
    </row>
    <row r="19" spans="1:15" ht="47.25">
      <c r="A19" s="75" t="s">
        <v>65</v>
      </c>
      <c r="B19" s="65">
        <v>918</v>
      </c>
      <c r="C19" s="66" t="s">
        <v>17</v>
      </c>
      <c r="D19" s="66" t="s">
        <v>18</v>
      </c>
      <c r="E19" s="66"/>
      <c r="F19" s="66"/>
      <c r="G19" s="66"/>
      <c r="H19" s="66"/>
      <c r="I19" s="69"/>
      <c r="J19" s="161">
        <f>J20+J33</f>
        <v>1071.26748</v>
      </c>
      <c r="K19" s="161">
        <f>K20+K33</f>
        <v>612.44120999999996</v>
      </c>
      <c r="L19" s="161">
        <f>L20+L33</f>
        <v>606.58945000000006</v>
      </c>
    </row>
    <row r="20" spans="1:15">
      <c r="A20" s="70" t="s">
        <v>143</v>
      </c>
      <c r="B20" s="65">
        <v>918</v>
      </c>
      <c r="C20" s="6" t="s">
        <v>17</v>
      </c>
      <c r="D20" s="6" t="s">
        <v>18</v>
      </c>
      <c r="E20" s="6" t="s">
        <v>34</v>
      </c>
      <c r="F20" s="6"/>
      <c r="G20" s="6"/>
      <c r="H20" s="6"/>
      <c r="I20" s="71"/>
      <c r="J20" s="72">
        <f>J21</f>
        <v>1070.76748</v>
      </c>
      <c r="K20" s="72">
        <f>K21</f>
        <v>611.94120999999996</v>
      </c>
      <c r="L20" s="72">
        <f>L21</f>
        <v>606.08945000000006</v>
      </c>
    </row>
    <row r="21" spans="1:15" ht="18.600000000000001" customHeight="1">
      <c r="A21" s="70" t="s">
        <v>144</v>
      </c>
      <c r="B21" s="65">
        <v>918</v>
      </c>
      <c r="C21" s="7" t="s">
        <v>17</v>
      </c>
      <c r="D21" s="7" t="s">
        <v>18</v>
      </c>
      <c r="E21" s="7" t="s">
        <v>34</v>
      </c>
      <c r="F21" s="7" t="s">
        <v>25</v>
      </c>
      <c r="G21" s="6"/>
      <c r="H21" s="6"/>
      <c r="I21" s="71"/>
      <c r="J21" s="72">
        <f>J23+J25+J30</f>
        <v>1070.76748</v>
      </c>
      <c r="K21" s="72">
        <f t="shared" ref="K21:L21" si="3">K23+K25</f>
        <v>611.94120999999996</v>
      </c>
      <c r="L21" s="72">
        <f t="shared" si="3"/>
        <v>606.08945000000006</v>
      </c>
    </row>
    <row r="22" spans="1:15">
      <c r="A22" s="74" t="s">
        <v>39</v>
      </c>
      <c r="B22" s="65">
        <v>918</v>
      </c>
      <c r="C22" s="7" t="s">
        <v>17</v>
      </c>
      <c r="D22" s="7" t="s">
        <v>18</v>
      </c>
      <c r="E22" s="7" t="s">
        <v>34</v>
      </c>
      <c r="F22" s="7" t="s">
        <v>25</v>
      </c>
      <c r="G22" s="7" t="s">
        <v>37</v>
      </c>
      <c r="H22" s="7" t="s">
        <v>40</v>
      </c>
      <c r="I22" s="71"/>
      <c r="J22" s="72">
        <f t="shared" ref="J22:L23" si="4">J23</f>
        <v>670.5</v>
      </c>
      <c r="K22" s="72">
        <f t="shared" si="4"/>
        <v>531.94120999999996</v>
      </c>
      <c r="L22" s="72">
        <f t="shared" si="4"/>
        <v>526.08945000000006</v>
      </c>
    </row>
    <row r="23" spans="1:15" ht="58.5" customHeight="1">
      <c r="A23" s="74" t="s">
        <v>108</v>
      </c>
      <c r="B23" s="65">
        <v>918</v>
      </c>
      <c r="C23" s="7" t="s">
        <v>17</v>
      </c>
      <c r="D23" s="7" t="s">
        <v>18</v>
      </c>
      <c r="E23" s="7" t="s">
        <v>34</v>
      </c>
      <c r="F23" s="7" t="s">
        <v>25</v>
      </c>
      <c r="G23" s="7" t="s">
        <v>37</v>
      </c>
      <c r="H23" s="7" t="s">
        <v>40</v>
      </c>
      <c r="I23" s="71" t="s">
        <v>110</v>
      </c>
      <c r="J23" s="72">
        <f t="shared" si="4"/>
        <v>670.5</v>
      </c>
      <c r="K23" s="72">
        <f t="shared" si="4"/>
        <v>531.94120999999996</v>
      </c>
      <c r="L23" s="72">
        <f t="shared" si="4"/>
        <v>526.08945000000006</v>
      </c>
    </row>
    <row r="24" spans="1:15">
      <c r="A24" s="74" t="s">
        <v>109</v>
      </c>
      <c r="B24" s="65">
        <v>918</v>
      </c>
      <c r="C24" s="7" t="s">
        <v>17</v>
      </c>
      <c r="D24" s="7" t="s">
        <v>18</v>
      </c>
      <c r="E24" s="7" t="s">
        <v>34</v>
      </c>
      <c r="F24" s="7" t="s">
        <v>25</v>
      </c>
      <c r="G24" s="7" t="s">
        <v>37</v>
      </c>
      <c r="H24" s="7" t="s">
        <v>40</v>
      </c>
      <c r="I24" s="71" t="s">
        <v>111</v>
      </c>
      <c r="J24" s="72">
        <f>683.5-13</f>
        <v>670.5</v>
      </c>
      <c r="K24" s="72">
        <v>531.94120999999996</v>
      </c>
      <c r="L24" s="72">
        <v>526.08945000000006</v>
      </c>
      <c r="M24" s="198" t="s">
        <v>254</v>
      </c>
    </row>
    <row r="25" spans="1:15">
      <c r="A25" s="73" t="s">
        <v>234</v>
      </c>
      <c r="B25" s="65">
        <v>918</v>
      </c>
      <c r="C25" s="7" t="s">
        <v>17</v>
      </c>
      <c r="D25" s="7" t="s">
        <v>18</v>
      </c>
      <c r="E25" s="7" t="s">
        <v>34</v>
      </c>
      <c r="F25" s="7" t="s">
        <v>25</v>
      </c>
      <c r="G25" s="7" t="s">
        <v>37</v>
      </c>
      <c r="H25" s="7" t="s">
        <v>41</v>
      </c>
      <c r="I25" s="71"/>
      <c r="J25" s="72">
        <f>J26+J28</f>
        <v>400.26748000000003</v>
      </c>
      <c r="K25" s="72">
        <f>K26+K28</f>
        <v>80</v>
      </c>
      <c r="L25" s="72">
        <f>L26+L28</f>
        <v>80</v>
      </c>
    </row>
    <row r="26" spans="1:15" ht="31.5">
      <c r="A26" s="73" t="s">
        <v>104</v>
      </c>
      <c r="B26" s="65">
        <v>918</v>
      </c>
      <c r="C26" s="7" t="s">
        <v>17</v>
      </c>
      <c r="D26" s="7" t="s">
        <v>18</v>
      </c>
      <c r="E26" s="7" t="s">
        <v>34</v>
      </c>
      <c r="F26" s="7" t="s">
        <v>25</v>
      </c>
      <c r="G26" s="7" t="s">
        <v>37</v>
      </c>
      <c r="H26" s="7" t="s">
        <v>41</v>
      </c>
      <c r="I26" s="71" t="s">
        <v>106</v>
      </c>
      <c r="J26" s="72">
        <f t="shared" ref="J26:L26" si="5">J27</f>
        <v>370.26748000000003</v>
      </c>
      <c r="K26" s="72">
        <f t="shared" si="5"/>
        <v>50</v>
      </c>
      <c r="L26" s="72">
        <f t="shared" si="5"/>
        <v>50</v>
      </c>
    </row>
    <row r="27" spans="1:15" ht="31.5">
      <c r="A27" s="73" t="s">
        <v>105</v>
      </c>
      <c r="B27" s="65">
        <v>918</v>
      </c>
      <c r="C27" s="7" t="s">
        <v>17</v>
      </c>
      <c r="D27" s="7" t="s">
        <v>18</v>
      </c>
      <c r="E27" s="7" t="s">
        <v>34</v>
      </c>
      <c r="F27" s="7" t="s">
        <v>25</v>
      </c>
      <c r="G27" s="7" t="s">
        <v>37</v>
      </c>
      <c r="H27" s="7" t="s">
        <v>41</v>
      </c>
      <c r="I27" s="6" t="s">
        <v>107</v>
      </c>
      <c r="J27" s="72">
        <f>178+192.66748-0.4</f>
        <v>370.26748000000003</v>
      </c>
      <c r="K27" s="72">
        <v>50</v>
      </c>
      <c r="L27" s="72">
        <v>50</v>
      </c>
      <c r="M27" s="198" t="s">
        <v>255</v>
      </c>
    </row>
    <row r="28" spans="1:15" s="86" customFormat="1">
      <c r="A28" s="78" t="s">
        <v>112</v>
      </c>
      <c r="B28" s="65">
        <v>918</v>
      </c>
      <c r="C28" s="6" t="s">
        <v>17</v>
      </c>
      <c r="D28" s="6" t="s">
        <v>18</v>
      </c>
      <c r="E28" s="7" t="s">
        <v>34</v>
      </c>
      <c r="F28" s="7" t="s">
        <v>25</v>
      </c>
      <c r="G28" s="7" t="s">
        <v>37</v>
      </c>
      <c r="H28" s="7" t="s">
        <v>41</v>
      </c>
      <c r="I28" s="79" t="s">
        <v>113</v>
      </c>
      <c r="J28" s="35">
        <f>J29</f>
        <v>30</v>
      </c>
      <c r="K28" s="35">
        <f>K29</f>
        <v>30</v>
      </c>
      <c r="L28" s="35">
        <f>L29</f>
        <v>30</v>
      </c>
      <c r="M28" s="199"/>
      <c r="N28" s="199"/>
      <c r="O28" s="199"/>
    </row>
    <row r="29" spans="1:15" s="86" customFormat="1" ht="15" customHeight="1">
      <c r="A29" s="78" t="s">
        <v>115</v>
      </c>
      <c r="B29" s="65">
        <v>918</v>
      </c>
      <c r="C29" s="6" t="s">
        <v>17</v>
      </c>
      <c r="D29" s="6" t="s">
        <v>18</v>
      </c>
      <c r="E29" s="6" t="s">
        <v>34</v>
      </c>
      <c r="F29" s="7" t="s">
        <v>25</v>
      </c>
      <c r="G29" s="7" t="s">
        <v>37</v>
      </c>
      <c r="H29" s="7" t="s">
        <v>41</v>
      </c>
      <c r="I29" s="79" t="s">
        <v>117</v>
      </c>
      <c r="J29" s="35">
        <v>30</v>
      </c>
      <c r="K29" s="35">
        <v>30</v>
      </c>
      <c r="L29" s="35">
        <v>30</v>
      </c>
      <c r="M29" s="199"/>
      <c r="N29" s="199"/>
      <c r="O29" s="199"/>
    </row>
    <row r="30" spans="1:15" s="86" customFormat="1" ht="20.25" hidden="1" customHeight="1">
      <c r="A30" s="8" t="s">
        <v>198</v>
      </c>
      <c r="B30" s="65">
        <v>918</v>
      </c>
      <c r="C30" s="176" t="s">
        <v>17</v>
      </c>
      <c r="D30" s="176" t="s">
        <v>18</v>
      </c>
      <c r="E30" s="174" t="s">
        <v>34</v>
      </c>
      <c r="F30" s="173" t="s">
        <v>25</v>
      </c>
      <c r="G30" s="173" t="s">
        <v>37</v>
      </c>
      <c r="H30" s="173" t="s">
        <v>199</v>
      </c>
      <c r="I30" s="177"/>
      <c r="J30" s="35">
        <f>J31</f>
        <v>0</v>
      </c>
      <c r="K30" s="35">
        <f t="shared" ref="K30:L31" si="6">K31</f>
        <v>0</v>
      </c>
      <c r="L30" s="35">
        <f t="shared" si="6"/>
        <v>0</v>
      </c>
      <c r="M30" s="199"/>
      <c r="N30" s="199"/>
      <c r="O30" s="199"/>
    </row>
    <row r="31" spans="1:15" s="86" customFormat="1" ht="30.75" hidden="1" customHeight="1">
      <c r="A31" s="175" t="s">
        <v>108</v>
      </c>
      <c r="B31" s="65">
        <v>918</v>
      </c>
      <c r="C31" s="176" t="s">
        <v>17</v>
      </c>
      <c r="D31" s="176" t="s">
        <v>18</v>
      </c>
      <c r="E31" s="174" t="s">
        <v>34</v>
      </c>
      <c r="F31" s="173" t="s">
        <v>25</v>
      </c>
      <c r="G31" s="173" t="s">
        <v>37</v>
      </c>
      <c r="H31" s="173" t="s">
        <v>199</v>
      </c>
      <c r="I31" s="177" t="s">
        <v>110</v>
      </c>
      <c r="J31" s="35">
        <f>J32</f>
        <v>0</v>
      </c>
      <c r="K31" s="35">
        <f t="shared" si="6"/>
        <v>0</v>
      </c>
      <c r="L31" s="35">
        <f t="shared" si="6"/>
        <v>0</v>
      </c>
      <c r="M31" s="199"/>
      <c r="N31" s="199"/>
      <c r="O31" s="199"/>
    </row>
    <row r="32" spans="1:15" s="86" customFormat="1" ht="28.5" hidden="1" customHeight="1">
      <c r="A32" s="175" t="s">
        <v>109</v>
      </c>
      <c r="B32" s="65">
        <v>918</v>
      </c>
      <c r="C32" s="176" t="s">
        <v>17</v>
      </c>
      <c r="D32" s="176" t="s">
        <v>18</v>
      </c>
      <c r="E32" s="174" t="s">
        <v>34</v>
      </c>
      <c r="F32" s="173" t="s">
        <v>25</v>
      </c>
      <c r="G32" s="173" t="s">
        <v>37</v>
      </c>
      <c r="H32" s="173" t="s">
        <v>199</v>
      </c>
      <c r="I32" s="177" t="s">
        <v>111</v>
      </c>
      <c r="J32" s="35">
        <v>0</v>
      </c>
      <c r="K32" s="35">
        <v>0</v>
      </c>
      <c r="L32" s="35">
        <v>0</v>
      </c>
      <c r="M32" s="199"/>
      <c r="N32" s="199"/>
      <c r="O32" s="199"/>
    </row>
    <row r="33" spans="1:15" s="103" customFormat="1" ht="31.5">
      <c r="A33" s="70" t="s">
        <v>140</v>
      </c>
      <c r="B33" s="65">
        <v>918</v>
      </c>
      <c r="C33" s="6" t="s">
        <v>17</v>
      </c>
      <c r="D33" s="6" t="s">
        <v>18</v>
      </c>
      <c r="E33" s="71">
        <v>89</v>
      </c>
      <c r="F33" s="7"/>
      <c r="G33" s="7"/>
      <c r="H33" s="7"/>
      <c r="I33" s="80"/>
      <c r="J33" s="72">
        <f>J34</f>
        <v>0.5</v>
      </c>
      <c r="K33" s="72">
        <f t="shared" ref="K33:L36" si="7">K34</f>
        <v>0.5</v>
      </c>
      <c r="L33" s="72">
        <f t="shared" si="7"/>
        <v>0.5</v>
      </c>
      <c r="M33" s="200"/>
      <c r="N33" s="200"/>
      <c r="O33" s="200"/>
    </row>
    <row r="34" spans="1:15" s="103" customFormat="1" ht="47.25">
      <c r="A34" s="70" t="s">
        <v>141</v>
      </c>
      <c r="B34" s="65">
        <v>918</v>
      </c>
      <c r="C34" s="6" t="s">
        <v>17</v>
      </c>
      <c r="D34" s="6" t="s">
        <v>18</v>
      </c>
      <c r="E34" s="71">
        <v>89</v>
      </c>
      <c r="F34" s="7" t="s">
        <v>24</v>
      </c>
      <c r="G34" s="7"/>
      <c r="H34" s="7"/>
      <c r="I34" s="80"/>
      <c r="J34" s="72">
        <f>J35</f>
        <v>0.5</v>
      </c>
      <c r="K34" s="72">
        <f t="shared" si="7"/>
        <v>0.5</v>
      </c>
      <c r="L34" s="72">
        <f t="shared" si="7"/>
        <v>0.5</v>
      </c>
      <c r="M34" s="200"/>
      <c r="N34" s="200"/>
      <c r="O34" s="200"/>
    </row>
    <row r="35" spans="1:15" s="103" customFormat="1" ht="78.75">
      <c r="A35" s="82" t="s">
        <v>142</v>
      </c>
      <c r="B35" s="65">
        <v>918</v>
      </c>
      <c r="C35" s="6" t="s">
        <v>17</v>
      </c>
      <c r="D35" s="6" t="s">
        <v>18</v>
      </c>
      <c r="E35" s="71">
        <v>89</v>
      </c>
      <c r="F35" s="7" t="s">
        <v>24</v>
      </c>
      <c r="G35" s="7" t="s">
        <v>37</v>
      </c>
      <c r="H35" s="7" t="s">
        <v>43</v>
      </c>
      <c r="I35" s="80"/>
      <c r="J35" s="72">
        <f>J36</f>
        <v>0.5</v>
      </c>
      <c r="K35" s="72">
        <f t="shared" si="7"/>
        <v>0.5</v>
      </c>
      <c r="L35" s="72">
        <f t="shared" si="7"/>
        <v>0.5</v>
      </c>
      <c r="M35" s="200"/>
      <c r="N35" s="200"/>
      <c r="O35" s="200"/>
    </row>
    <row r="36" spans="1:15" s="103" customFormat="1" ht="18" customHeight="1">
      <c r="A36" s="73" t="s">
        <v>104</v>
      </c>
      <c r="B36" s="65">
        <v>918</v>
      </c>
      <c r="C36" s="6" t="s">
        <v>17</v>
      </c>
      <c r="D36" s="6" t="s">
        <v>18</v>
      </c>
      <c r="E36" s="71" t="s">
        <v>48</v>
      </c>
      <c r="F36" s="7" t="s">
        <v>24</v>
      </c>
      <c r="G36" s="7" t="s">
        <v>37</v>
      </c>
      <c r="H36" s="7" t="s">
        <v>43</v>
      </c>
      <c r="I36" s="80" t="s">
        <v>106</v>
      </c>
      <c r="J36" s="72">
        <f>J37</f>
        <v>0.5</v>
      </c>
      <c r="K36" s="72">
        <f t="shared" si="7"/>
        <v>0.5</v>
      </c>
      <c r="L36" s="72">
        <f t="shared" si="7"/>
        <v>0.5</v>
      </c>
      <c r="M36" s="200"/>
      <c r="N36" s="200"/>
      <c r="O36" s="200"/>
    </row>
    <row r="37" spans="1:15" s="103" customFormat="1" ht="35.25" customHeight="1">
      <c r="A37" s="73" t="s">
        <v>105</v>
      </c>
      <c r="B37" s="65">
        <v>918</v>
      </c>
      <c r="C37" s="6" t="s">
        <v>17</v>
      </c>
      <c r="D37" s="6" t="s">
        <v>18</v>
      </c>
      <c r="E37" s="71" t="s">
        <v>48</v>
      </c>
      <c r="F37" s="7" t="s">
        <v>24</v>
      </c>
      <c r="G37" s="7" t="s">
        <v>37</v>
      </c>
      <c r="H37" s="7" t="s">
        <v>43</v>
      </c>
      <c r="I37" s="80" t="s">
        <v>107</v>
      </c>
      <c r="J37" s="72">
        <v>0.5</v>
      </c>
      <c r="K37" s="72">
        <v>0.5</v>
      </c>
      <c r="L37" s="72">
        <v>0.5</v>
      </c>
      <c r="M37" s="200"/>
      <c r="N37" s="200"/>
      <c r="O37" s="200"/>
    </row>
    <row r="38" spans="1:15">
      <c r="A38" s="68" t="s">
        <v>44</v>
      </c>
      <c r="B38" s="65">
        <v>918</v>
      </c>
      <c r="C38" s="83" t="s">
        <v>17</v>
      </c>
      <c r="D38" s="83" t="s">
        <v>45</v>
      </c>
      <c r="E38" s="83"/>
      <c r="F38" s="160"/>
      <c r="G38" s="160"/>
      <c r="H38" s="84"/>
      <c r="I38" s="84"/>
      <c r="J38" s="161">
        <f>J39</f>
        <v>5</v>
      </c>
      <c r="K38" s="161">
        <f t="shared" ref="K38:L42" si="8">K39</f>
        <v>5</v>
      </c>
      <c r="L38" s="161">
        <f t="shared" si="8"/>
        <v>5</v>
      </c>
    </row>
    <row r="39" spans="1:15" ht="31.5">
      <c r="A39" s="104" t="s">
        <v>140</v>
      </c>
      <c r="B39" s="65">
        <v>918</v>
      </c>
      <c r="C39" s="7" t="s">
        <v>17</v>
      </c>
      <c r="D39" s="7" t="s">
        <v>45</v>
      </c>
      <c r="E39" s="71">
        <v>89</v>
      </c>
      <c r="F39" s="7"/>
      <c r="G39" s="7"/>
      <c r="H39" s="85"/>
      <c r="I39" s="85"/>
      <c r="J39" s="72">
        <f>J40</f>
        <v>5</v>
      </c>
      <c r="K39" s="72">
        <f t="shared" si="8"/>
        <v>5</v>
      </c>
      <c r="L39" s="72">
        <f t="shared" si="8"/>
        <v>5</v>
      </c>
    </row>
    <row r="40" spans="1:15" ht="47.25">
      <c r="A40" s="105" t="s">
        <v>141</v>
      </c>
      <c r="B40" s="65">
        <v>918</v>
      </c>
      <c r="C40" s="7" t="s">
        <v>17</v>
      </c>
      <c r="D40" s="7" t="s">
        <v>45</v>
      </c>
      <c r="E40" s="71">
        <v>89</v>
      </c>
      <c r="F40" s="7" t="s">
        <v>24</v>
      </c>
      <c r="G40" s="7"/>
      <c r="H40" s="85"/>
      <c r="I40" s="85"/>
      <c r="J40" s="72">
        <f>J41</f>
        <v>5</v>
      </c>
      <c r="K40" s="72">
        <f t="shared" si="8"/>
        <v>5</v>
      </c>
      <c r="L40" s="72">
        <f t="shared" si="8"/>
        <v>5</v>
      </c>
    </row>
    <row r="41" spans="1:15" ht="31.5">
      <c r="A41" s="73" t="s">
        <v>114</v>
      </c>
      <c r="B41" s="65">
        <v>918</v>
      </c>
      <c r="C41" s="7" t="s">
        <v>17</v>
      </c>
      <c r="D41" s="7" t="s">
        <v>45</v>
      </c>
      <c r="E41" s="71">
        <v>89</v>
      </c>
      <c r="F41" s="7" t="s">
        <v>24</v>
      </c>
      <c r="G41" s="7" t="s">
        <v>37</v>
      </c>
      <c r="H41" s="7" t="s">
        <v>46</v>
      </c>
      <c r="I41" s="85"/>
      <c r="J41" s="72">
        <f>J42</f>
        <v>5</v>
      </c>
      <c r="K41" s="72">
        <f t="shared" si="8"/>
        <v>5</v>
      </c>
      <c r="L41" s="72">
        <f t="shared" si="8"/>
        <v>5</v>
      </c>
    </row>
    <row r="42" spans="1:15">
      <c r="A42" s="78" t="s">
        <v>112</v>
      </c>
      <c r="B42" s="65">
        <v>918</v>
      </c>
      <c r="C42" s="7" t="s">
        <v>17</v>
      </c>
      <c r="D42" s="7" t="s">
        <v>45</v>
      </c>
      <c r="E42" s="71">
        <v>89</v>
      </c>
      <c r="F42" s="7" t="s">
        <v>24</v>
      </c>
      <c r="G42" s="7" t="s">
        <v>37</v>
      </c>
      <c r="H42" s="7" t="s">
        <v>46</v>
      </c>
      <c r="I42" s="85" t="s">
        <v>113</v>
      </c>
      <c r="J42" s="72">
        <f>J43</f>
        <v>5</v>
      </c>
      <c r="K42" s="72">
        <f t="shared" si="8"/>
        <v>5</v>
      </c>
      <c r="L42" s="72">
        <f t="shared" si="8"/>
        <v>5</v>
      </c>
    </row>
    <row r="43" spans="1:15" ht="17.25" customHeight="1">
      <c r="A43" s="73" t="s">
        <v>47</v>
      </c>
      <c r="B43" s="65">
        <v>918</v>
      </c>
      <c r="C43" s="7" t="s">
        <v>17</v>
      </c>
      <c r="D43" s="7" t="s">
        <v>45</v>
      </c>
      <c r="E43" s="7" t="s">
        <v>48</v>
      </c>
      <c r="F43" s="7" t="s">
        <v>24</v>
      </c>
      <c r="G43" s="7" t="s">
        <v>37</v>
      </c>
      <c r="H43" s="7" t="s">
        <v>46</v>
      </c>
      <c r="I43" s="85" t="s">
        <v>49</v>
      </c>
      <c r="J43" s="72">
        <v>5</v>
      </c>
      <c r="K43" s="72">
        <v>5</v>
      </c>
      <c r="L43" s="72">
        <v>5</v>
      </c>
    </row>
    <row r="44" spans="1:15" ht="17.25" customHeight="1">
      <c r="A44" s="73" t="s">
        <v>210</v>
      </c>
      <c r="B44" s="65">
        <v>918</v>
      </c>
      <c r="C44" s="87" t="s">
        <v>17</v>
      </c>
      <c r="D44" s="83" t="s">
        <v>32</v>
      </c>
      <c r="E44" s="85"/>
      <c r="F44" s="7"/>
      <c r="G44" s="7"/>
      <c r="H44" s="7"/>
      <c r="I44" s="98"/>
      <c r="J44" s="161">
        <f>J49+J45+J53</f>
        <v>2.5</v>
      </c>
      <c r="K44" s="161">
        <f t="shared" ref="K44:L44" si="9">K49+K45+K53</f>
        <v>0.5</v>
      </c>
      <c r="L44" s="161">
        <f t="shared" si="9"/>
        <v>0.5</v>
      </c>
    </row>
    <row r="45" spans="1:15" ht="48" customHeight="1">
      <c r="A45" s="73" t="s">
        <v>218</v>
      </c>
      <c r="B45" s="65">
        <v>918</v>
      </c>
      <c r="C45" s="7" t="s">
        <v>17</v>
      </c>
      <c r="D45" s="7" t="s">
        <v>32</v>
      </c>
      <c r="E45" s="85" t="s">
        <v>45</v>
      </c>
      <c r="F45" s="7"/>
      <c r="G45" s="7"/>
      <c r="H45" s="7"/>
      <c r="I45" s="98"/>
      <c r="J45" s="72">
        <f>J46</f>
        <v>2</v>
      </c>
      <c r="K45" s="72">
        <f t="shared" ref="K45:L47" si="10">K46</f>
        <v>0</v>
      </c>
      <c r="L45" s="72">
        <f t="shared" si="10"/>
        <v>0</v>
      </c>
    </row>
    <row r="46" spans="1:15" ht="20.25" customHeight="1">
      <c r="A46" s="73" t="s">
        <v>216</v>
      </c>
      <c r="B46" s="65">
        <v>918</v>
      </c>
      <c r="C46" s="7" t="s">
        <v>17</v>
      </c>
      <c r="D46" s="7" t="s">
        <v>32</v>
      </c>
      <c r="E46" s="85" t="s">
        <v>45</v>
      </c>
      <c r="F46" s="7" t="s">
        <v>35</v>
      </c>
      <c r="G46" s="7" t="s">
        <v>37</v>
      </c>
      <c r="H46" s="7" t="s">
        <v>217</v>
      </c>
      <c r="I46" s="98"/>
      <c r="J46" s="72">
        <f>J47</f>
        <v>2</v>
      </c>
      <c r="K46" s="72">
        <f t="shared" si="10"/>
        <v>0</v>
      </c>
      <c r="L46" s="72">
        <f t="shared" si="10"/>
        <v>0</v>
      </c>
    </row>
    <row r="47" spans="1:15" ht="20.25" customHeight="1">
      <c r="A47" s="73" t="s">
        <v>104</v>
      </c>
      <c r="B47" s="65">
        <v>918</v>
      </c>
      <c r="C47" s="7" t="s">
        <v>17</v>
      </c>
      <c r="D47" s="7" t="s">
        <v>32</v>
      </c>
      <c r="E47" s="85" t="s">
        <v>45</v>
      </c>
      <c r="F47" s="7" t="s">
        <v>35</v>
      </c>
      <c r="G47" s="7" t="s">
        <v>37</v>
      </c>
      <c r="H47" s="7" t="s">
        <v>217</v>
      </c>
      <c r="I47" s="98" t="s">
        <v>106</v>
      </c>
      <c r="J47" s="72">
        <f>J48</f>
        <v>2</v>
      </c>
      <c r="K47" s="72">
        <f t="shared" si="10"/>
        <v>0</v>
      </c>
      <c r="L47" s="72">
        <f t="shared" si="10"/>
        <v>0</v>
      </c>
    </row>
    <row r="48" spans="1:15" ht="33" customHeight="1">
      <c r="A48" s="73" t="s">
        <v>105</v>
      </c>
      <c r="B48" s="65">
        <v>918</v>
      </c>
      <c r="C48" s="7" t="s">
        <v>17</v>
      </c>
      <c r="D48" s="7" t="s">
        <v>32</v>
      </c>
      <c r="E48" s="85" t="s">
        <v>45</v>
      </c>
      <c r="F48" s="7" t="s">
        <v>35</v>
      </c>
      <c r="G48" s="7" t="s">
        <v>37</v>
      </c>
      <c r="H48" s="7" t="s">
        <v>217</v>
      </c>
      <c r="I48" s="98" t="s">
        <v>107</v>
      </c>
      <c r="J48" s="72">
        <v>2</v>
      </c>
      <c r="K48" s="72">
        <v>0</v>
      </c>
      <c r="L48" s="72">
        <v>0</v>
      </c>
    </row>
    <row r="49" spans="1:12" ht="18.75" hidden="1" customHeight="1">
      <c r="A49" s="73" t="s">
        <v>211</v>
      </c>
      <c r="B49" s="65">
        <v>918</v>
      </c>
      <c r="C49" s="6" t="s">
        <v>17</v>
      </c>
      <c r="D49" s="6" t="s">
        <v>32</v>
      </c>
      <c r="E49" s="85" t="s">
        <v>212</v>
      </c>
      <c r="F49" s="7"/>
      <c r="G49" s="7"/>
      <c r="H49" s="7"/>
      <c r="I49" s="98"/>
      <c r="J49" s="72">
        <f>J50</f>
        <v>0</v>
      </c>
      <c r="K49" s="72">
        <f t="shared" ref="K49:L51" si="11">K50</f>
        <v>0</v>
      </c>
      <c r="L49" s="72">
        <f t="shared" si="11"/>
        <v>0</v>
      </c>
    </row>
    <row r="50" spans="1:12" ht="17.25" hidden="1" customHeight="1">
      <c r="A50" s="73" t="s">
        <v>213</v>
      </c>
      <c r="B50" s="65">
        <v>918</v>
      </c>
      <c r="C50" s="6" t="s">
        <v>17</v>
      </c>
      <c r="D50" s="6" t="s">
        <v>32</v>
      </c>
      <c r="E50" s="85" t="s">
        <v>212</v>
      </c>
      <c r="F50" s="7" t="s">
        <v>35</v>
      </c>
      <c r="G50" s="7" t="s">
        <v>35</v>
      </c>
      <c r="H50" s="7" t="s">
        <v>214</v>
      </c>
      <c r="I50" s="98"/>
      <c r="J50" s="72">
        <f>J51</f>
        <v>0</v>
      </c>
      <c r="K50" s="72">
        <f t="shared" si="11"/>
        <v>0</v>
      </c>
      <c r="L50" s="72">
        <f t="shared" si="11"/>
        <v>0</v>
      </c>
    </row>
    <row r="51" spans="1:12" ht="17.25" hidden="1" customHeight="1">
      <c r="A51" s="73" t="s">
        <v>104</v>
      </c>
      <c r="B51" s="65">
        <v>918</v>
      </c>
      <c r="C51" s="6" t="s">
        <v>17</v>
      </c>
      <c r="D51" s="6" t="s">
        <v>32</v>
      </c>
      <c r="E51" s="6" t="s">
        <v>212</v>
      </c>
      <c r="F51" s="6" t="s">
        <v>35</v>
      </c>
      <c r="G51" s="6" t="s">
        <v>37</v>
      </c>
      <c r="H51" s="6" t="s">
        <v>214</v>
      </c>
      <c r="I51" s="6" t="s">
        <v>106</v>
      </c>
      <c r="J51" s="72">
        <f>J52</f>
        <v>0</v>
      </c>
      <c r="K51" s="72">
        <f t="shared" si="11"/>
        <v>0</v>
      </c>
      <c r="L51" s="72">
        <f t="shared" si="11"/>
        <v>0</v>
      </c>
    </row>
    <row r="52" spans="1:12" ht="29.25" hidden="1" customHeight="1">
      <c r="A52" s="73" t="s">
        <v>105</v>
      </c>
      <c r="B52" s="65">
        <v>918</v>
      </c>
      <c r="C52" s="6" t="s">
        <v>17</v>
      </c>
      <c r="D52" s="6" t="s">
        <v>32</v>
      </c>
      <c r="E52" s="6" t="s">
        <v>212</v>
      </c>
      <c r="F52" s="6" t="s">
        <v>35</v>
      </c>
      <c r="G52" s="6" t="s">
        <v>37</v>
      </c>
      <c r="H52" s="6" t="s">
        <v>214</v>
      </c>
      <c r="I52" s="6" t="s">
        <v>107</v>
      </c>
      <c r="J52" s="72">
        <v>0</v>
      </c>
      <c r="K52" s="72">
        <v>0</v>
      </c>
      <c r="L52" s="72">
        <v>0</v>
      </c>
    </row>
    <row r="53" spans="1:12" ht="35.25" customHeight="1">
      <c r="A53" s="73" t="s">
        <v>231</v>
      </c>
      <c r="B53" s="65">
        <v>910</v>
      </c>
      <c r="C53" s="6" t="s">
        <v>17</v>
      </c>
      <c r="D53" s="6" t="s">
        <v>32</v>
      </c>
      <c r="E53" s="6" t="s">
        <v>228</v>
      </c>
      <c r="F53" s="7"/>
      <c r="G53" s="7"/>
      <c r="H53" s="7"/>
      <c r="I53" s="98"/>
      <c r="J53" s="72">
        <f>J54</f>
        <v>0.5</v>
      </c>
      <c r="K53" s="72">
        <f t="shared" ref="K53:L55" si="12">K54</f>
        <v>0.5</v>
      </c>
      <c r="L53" s="72">
        <f t="shared" si="12"/>
        <v>0.5</v>
      </c>
    </row>
    <row r="54" spans="1:12" ht="33.75" customHeight="1">
      <c r="A54" s="73" t="s">
        <v>229</v>
      </c>
      <c r="B54" s="65">
        <v>910</v>
      </c>
      <c r="C54" s="6" t="s">
        <v>17</v>
      </c>
      <c r="D54" s="6" t="s">
        <v>32</v>
      </c>
      <c r="E54" s="6" t="s">
        <v>228</v>
      </c>
      <c r="F54" s="7" t="s">
        <v>35</v>
      </c>
      <c r="G54" s="7" t="s">
        <v>35</v>
      </c>
      <c r="H54" s="7" t="s">
        <v>230</v>
      </c>
      <c r="I54" s="98"/>
      <c r="J54" s="72">
        <f>J55</f>
        <v>0.5</v>
      </c>
      <c r="K54" s="72">
        <f t="shared" si="12"/>
        <v>0.5</v>
      </c>
      <c r="L54" s="72">
        <f t="shared" si="12"/>
        <v>0.5</v>
      </c>
    </row>
    <row r="55" spans="1:12" ht="22.5" customHeight="1">
      <c r="A55" s="73" t="s">
        <v>104</v>
      </c>
      <c r="B55" s="65">
        <v>910</v>
      </c>
      <c r="C55" s="6" t="s">
        <v>17</v>
      </c>
      <c r="D55" s="6" t="s">
        <v>32</v>
      </c>
      <c r="E55" s="6" t="s">
        <v>228</v>
      </c>
      <c r="F55" s="6" t="s">
        <v>35</v>
      </c>
      <c r="G55" s="6" t="s">
        <v>37</v>
      </c>
      <c r="H55" s="6" t="s">
        <v>230</v>
      </c>
      <c r="I55" s="6" t="s">
        <v>106</v>
      </c>
      <c r="J55" s="72">
        <f>J56</f>
        <v>0.5</v>
      </c>
      <c r="K55" s="72">
        <f t="shared" si="12"/>
        <v>0.5</v>
      </c>
      <c r="L55" s="72">
        <f t="shared" si="12"/>
        <v>0.5</v>
      </c>
    </row>
    <row r="56" spans="1:12" ht="31.5" customHeight="1">
      <c r="A56" s="73" t="s">
        <v>105</v>
      </c>
      <c r="B56" s="65">
        <v>910</v>
      </c>
      <c r="C56" s="6" t="s">
        <v>17</v>
      </c>
      <c r="D56" s="6" t="s">
        <v>32</v>
      </c>
      <c r="E56" s="6" t="s">
        <v>228</v>
      </c>
      <c r="F56" s="6" t="s">
        <v>35</v>
      </c>
      <c r="G56" s="6" t="s">
        <v>37</v>
      </c>
      <c r="H56" s="6" t="s">
        <v>230</v>
      </c>
      <c r="I56" s="6" t="s">
        <v>107</v>
      </c>
      <c r="J56" s="72">
        <v>0.5</v>
      </c>
      <c r="K56" s="72">
        <v>0.5</v>
      </c>
      <c r="L56" s="72">
        <v>0.5</v>
      </c>
    </row>
    <row r="57" spans="1:12" ht="22.5" customHeight="1">
      <c r="A57" s="68" t="s">
        <v>50</v>
      </c>
      <c r="B57" s="65">
        <v>918</v>
      </c>
      <c r="C57" s="83" t="s">
        <v>28</v>
      </c>
      <c r="D57" s="83"/>
      <c r="E57" s="84"/>
      <c r="F57" s="83"/>
      <c r="G57" s="83"/>
      <c r="H57" s="83"/>
      <c r="I57" s="163"/>
      <c r="J57" s="161">
        <f>J58</f>
        <v>159</v>
      </c>
      <c r="K57" s="161">
        <f>K58</f>
        <v>173.9</v>
      </c>
      <c r="L57" s="161">
        <f>L58</f>
        <v>180.2</v>
      </c>
    </row>
    <row r="58" spans="1:12" ht="23.25" customHeight="1">
      <c r="A58" s="75" t="s">
        <v>51</v>
      </c>
      <c r="B58" s="65">
        <v>918</v>
      </c>
      <c r="C58" s="165" t="s">
        <v>28</v>
      </c>
      <c r="D58" s="165" t="s">
        <v>29</v>
      </c>
      <c r="E58" s="69"/>
      <c r="F58" s="66"/>
      <c r="G58" s="66"/>
      <c r="H58" s="66"/>
      <c r="I58" s="89"/>
      <c r="J58" s="161">
        <f>J61</f>
        <v>159</v>
      </c>
      <c r="K58" s="161">
        <f>K61</f>
        <v>173.9</v>
      </c>
      <c r="L58" s="161">
        <f>L61</f>
        <v>180.2</v>
      </c>
    </row>
    <row r="59" spans="1:12" ht="39" customHeight="1">
      <c r="A59" s="104" t="s">
        <v>140</v>
      </c>
      <c r="B59" s="65">
        <v>918</v>
      </c>
      <c r="C59" s="79" t="s">
        <v>28</v>
      </c>
      <c r="D59" s="79" t="s">
        <v>29</v>
      </c>
      <c r="E59" s="6">
        <v>89</v>
      </c>
      <c r="F59" s="6"/>
      <c r="G59" s="6"/>
      <c r="H59" s="6"/>
      <c r="I59" s="90"/>
      <c r="J59" s="72">
        <f t="shared" ref="J59:L60" si="13">J60</f>
        <v>159</v>
      </c>
      <c r="K59" s="72">
        <f t="shared" si="13"/>
        <v>173.9</v>
      </c>
      <c r="L59" s="72">
        <f t="shared" si="13"/>
        <v>180.2</v>
      </c>
    </row>
    <row r="60" spans="1:12" ht="46.5" customHeight="1">
      <c r="A60" s="105" t="s">
        <v>141</v>
      </c>
      <c r="B60" s="65">
        <v>918</v>
      </c>
      <c r="C60" s="79" t="s">
        <v>28</v>
      </c>
      <c r="D60" s="79" t="s">
        <v>29</v>
      </c>
      <c r="E60" s="6">
        <v>89</v>
      </c>
      <c r="F60" s="6">
        <v>1</v>
      </c>
      <c r="G60" s="6"/>
      <c r="H60" s="6"/>
      <c r="I60" s="90"/>
      <c r="J60" s="72">
        <f t="shared" si="13"/>
        <v>159</v>
      </c>
      <c r="K60" s="72">
        <f t="shared" si="13"/>
        <v>173.9</v>
      </c>
      <c r="L60" s="72">
        <f t="shared" si="13"/>
        <v>180.2</v>
      </c>
    </row>
    <row r="61" spans="1:12" ht="36.75" customHeight="1">
      <c r="A61" s="91" t="s">
        <v>171</v>
      </c>
      <c r="B61" s="65">
        <v>918</v>
      </c>
      <c r="C61" s="79" t="s">
        <v>28</v>
      </c>
      <c r="D61" s="79" t="s">
        <v>29</v>
      </c>
      <c r="E61" s="92">
        <v>89</v>
      </c>
      <c r="F61" s="6">
        <v>1</v>
      </c>
      <c r="G61" s="6" t="s">
        <v>37</v>
      </c>
      <c r="H61" s="6">
        <v>51180</v>
      </c>
      <c r="I61" s="90"/>
      <c r="J61" s="33">
        <f>J62+J64</f>
        <v>159</v>
      </c>
      <c r="K61" s="33">
        <f>K62+K64</f>
        <v>173.9</v>
      </c>
      <c r="L61" s="33">
        <f>L62+L64</f>
        <v>180.2</v>
      </c>
    </row>
    <row r="62" spans="1:12" ht="33" customHeight="1">
      <c r="A62" s="74" t="s">
        <v>108</v>
      </c>
      <c r="B62" s="65">
        <v>918</v>
      </c>
      <c r="C62" s="79" t="s">
        <v>28</v>
      </c>
      <c r="D62" s="79" t="s">
        <v>29</v>
      </c>
      <c r="E62" s="92">
        <v>89</v>
      </c>
      <c r="F62" s="6">
        <v>1</v>
      </c>
      <c r="G62" s="6" t="s">
        <v>37</v>
      </c>
      <c r="H62" s="6" t="s">
        <v>52</v>
      </c>
      <c r="I62" s="90" t="s">
        <v>110</v>
      </c>
      <c r="J62" s="33">
        <f>J63</f>
        <v>145</v>
      </c>
      <c r="K62" s="33">
        <f>K63</f>
        <v>145</v>
      </c>
      <c r="L62" s="33">
        <f>L63</f>
        <v>145</v>
      </c>
    </row>
    <row r="63" spans="1:12" ht="19.5" customHeight="1">
      <c r="A63" s="74" t="s">
        <v>109</v>
      </c>
      <c r="B63" s="65">
        <v>918</v>
      </c>
      <c r="C63" s="79" t="s">
        <v>28</v>
      </c>
      <c r="D63" s="79" t="s">
        <v>29</v>
      </c>
      <c r="E63" s="92">
        <v>89</v>
      </c>
      <c r="F63" s="6">
        <v>1</v>
      </c>
      <c r="G63" s="6" t="s">
        <v>37</v>
      </c>
      <c r="H63" s="6" t="s">
        <v>52</v>
      </c>
      <c r="I63" s="90" t="s">
        <v>111</v>
      </c>
      <c r="J63" s="33">
        <v>145</v>
      </c>
      <c r="K63" s="33">
        <v>145</v>
      </c>
      <c r="L63" s="33">
        <v>145</v>
      </c>
    </row>
    <row r="64" spans="1:12" ht="21" customHeight="1">
      <c r="A64" s="73" t="s">
        <v>104</v>
      </c>
      <c r="B64" s="65">
        <v>918</v>
      </c>
      <c r="C64" s="79" t="s">
        <v>28</v>
      </c>
      <c r="D64" s="79" t="s">
        <v>29</v>
      </c>
      <c r="E64" s="92">
        <v>89</v>
      </c>
      <c r="F64" s="6">
        <v>1</v>
      </c>
      <c r="G64" s="6" t="s">
        <v>37</v>
      </c>
      <c r="H64" s="6">
        <v>51180</v>
      </c>
      <c r="I64" s="90" t="s">
        <v>106</v>
      </c>
      <c r="J64" s="33">
        <f t="shared" ref="J64:L64" si="14">J65</f>
        <v>14</v>
      </c>
      <c r="K64" s="33">
        <f t="shared" si="14"/>
        <v>28.9</v>
      </c>
      <c r="L64" s="33">
        <f t="shared" si="14"/>
        <v>35.200000000000003</v>
      </c>
    </row>
    <row r="65" spans="1:12" ht="29.25" customHeight="1">
      <c r="A65" s="73" t="s">
        <v>105</v>
      </c>
      <c r="B65" s="65">
        <v>918</v>
      </c>
      <c r="C65" s="79" t="s">
        <v>28</v>
      </c>
      <c r="D65" s="79" t="s">
        <v>29</v>
      </c>
      <c r="E65" s="92">
        <v>89</v>
      </c>
      <c r="F65" s="6">
        <v>1</v>
      </c>
      <c r="G65" s="6" t="s">
        <v>37</v>
      </c>
      <c r="H65" s="6">
        <v>51180</v>
      </c>
      <c r="I65" s="90" t="s">
        <v>107</v>
      </c>
      <c r="J65" s="33">
        <v>14</v>
      </c>
      <c r="K65" s="33">
        <v>28.9</v>
      </c>
      <c r="L65" s="33">
        <v>35.200000000000003</v>
      </c>
    </row>
    <row r="66" spans="1:12">
      <c r="A66" s="68" t="s">
        <v>200</v>
      </c>
      <c r="B66" s="65">
        <v>918</v>
      </c>
      <c r="C66" s="165" t="s">
        <v>29</v>
      </c>
      <c r="D66" s="165"/>
      <c r="E66" s="66"/>
      <c r="F66" s="6"/>
      <c r="G66" s="6"/>
      <c r="H66" s="6"/>
      <c r="I66" s="90"/>
      <c r="J66" s="166">
        <f>J73+J67</f>
        <v>42.5</v>
      </c>
      <c r="K66" s="166">
        <f t="shared" ref="K66:L66" si="15">K73+K67</f>
        <v>45</v>
      </c>
      <c r="L66" s="166">
        <f t="shared" si="15"/>
        <v>49</v>
      </c>
    </row>
    <row r="67" spans="1:12" ht="31.5">
      <c r="A67" s="68" t="s">
        <v>243</v>
      </c>
      <c r="B67" s="65">
        <v>918</v>
      </c>
      <c r="C67" s="79" t="s">
        <v>29</v>
      </c>
      <c r="D67" s="79" t="s">
        <v>31</v>
      </c>
      <c r="E67" s="6"/>
      <c r="F67" s="6"/>
      <c r="G67" s="6"/>
      <c r="H67" s="6"/>
      <c r="I67" s="90"/>
      <c r="J67" s="33">
        <f>J68</f>
        <v>42</v>
      </c>
      <c r="K67" s="33">
        <f t="shared" ref="K67:L71" si="16">K68</f>
        <v>45</v>
      </c>
      <c r="L67" s="33">
        <f t="shared" si="16"/>
        <v>49</v>
      </c>
    </row>
    <row r="68" spans="1:12" ht="47.25">
      <c r="A68" s="73" t="s">
        <v>245</v>
      </c>
      <c r="B68" s="65">
        <v>918</v>
      </c>
      <c r="C68" s="79" t="s">
        <v>29</v>
      </c>
      <c r="D68" s="79" t="s">
        <v>31</v>
      </c>
      <c r="E68" s="6" t="s">
        <v>207</v>
      </c>
      <c r="F68" s="6"/>
      <c r="G68" s="6"/>
      <c r="H68" s="6"/>
      <c r="I68" s="90"/>
      <c r="J68" s="33">
        <f>J69</f>
        <v>42</v>
      </c>
      <c r="K68" s="33">
        <f t="shared" si="16"/>
        <v>45</v>
      </c>
      <c r="L68" s="33">
        <f t="shared" si="16"/>
        <v>49</v>
      </c>
    </row>
    <row r="69" spans="1:12">
      <c r="A69" s="73" t="s">
        <v>244</v>
      </c>
      <c r="B69" s="65">
        <v>918</v>
      </c>
      <c r="C69" s="79" t="s">
        <v>29</v>
      </c>
      <c r="D69" s="79" t="s">
        <v>31</v>
      </c>
      <c r="E69" s="6" t="s">
        <v>207</v>
      </c>
      <c r="F69" s="6" t="s">
        <v>35</v>
      </c>
      <c r="G69" s="6" t="s">
        <v>18</v>
      </c>
      <c r="H69" s="6"/>
      <c r="I69" s="90"/>
      <c r="J69" s="33">
        <f>J70</f>
        <v>42</v>
      </c>
      <c r="K69" s="33">
        <f t="shared" si="16"/>
        <v>45</v>
      </c>
      <c r="L69" s="33">
        <f t="shared" si="16"/>
        <v>49</v>
      </c>
    </row>
    <row r="70" spans="1:12">
      <c r="A70" s="73" t="s">
        <v>208</v>
      </c>
      <c r="B70" s="65">
        <v>918</v>
      </c>
      <c r="C70" s="79" t="s">
        <v>29</v>
      </c>
      <c r="D70" s="79" t="s">
        <v>31</v>
      </c>
      <c r="E70" s="6" t="s">
        <v>207</v>
      </c>
      <c r="F70" s="6" t="s">
        <v>35</v>
      </c>
      <c r="G70" s="6" t="s">
        <v>18</v>
      </c>
      <c r="H70" s="6" t="s">
        <v>209</v>
      </c>
      <c r="I70" s="90"/>
      <c r="J70" s="33">
        <f>J71</f>
        <v>42</v>
      </c>
      <c r="K70" s="33">
        <f t="shared" si="16"/>
        <v>45</v>
      </c>
      <c r="L70" s="33">
        <f t="shared" si="16"/>
        <v>49</v>
      </c>
    </row>
    <row r="71" spans="1:12" ht="31.5">
      <c r="A71" s="73" t="s">
        <v>104</v>
      </c>
      <c r="B71" s="65">
        <v>918</v>
      </c>
      <c r="C71" s="79" t="s">
        <v>29</v>
      </c>
      <c r="D71" s="79" t="s">
        <v>31</v>
      </c>
      <c r="E71" s="6" t="s">
        <v>207</v>
      </c>
      <c r="F71" s="6" t="s">
        <v>35</v>
      </c>
      <c r="G71" s="6" t="s">
        <v>18</v>
      </c>
      <c r="H71" s="6" t="s">
        <v>209</v>
      </c>
      <c r="I71" s="90" t="s">
        <v>106</v>
      </c>
      <c r="J71" s="33">
        <f>J72</f>
        <v>42</v>
      </c>
      <c r="K71" s="33">
        <f t="shared" si="16"/>
        <v>45</v>
      </c>
      <c r="L71" s="33">
        <f t="shared" si="16"/>
        <v>49</v>
      </c>
    </row>
    <row r="72" spans="1:12" ht="31.5">
      <c r="A72" s="73" t="s">
        <v>105</v>
      </c>
      <c r="B72" s="65">
        <v>918</v>
      </c>
      <c r="C72" s="79" t="s">
        <v>29</v>
      </c>
      <c r="D72" s="79" t="s">
        <v>31</v>
      </c>
      <c r="E72" s="6" t="s">
        <v>207</v>
      </c>
      <c r="F72" s="6" t="s">
        <v>35</v>
      </c>
      <c r="G72" s="6" t="s">
        <v>18</v>
      </c>
      <c r="H72" s="6" t="s">
        <v>209</v>
      </c>
      <c r="I72" s="90" t="s">
        <v>107</v>
      </c>
      <c r="J72" s="33">
        <v>42</v>
      </c>
      <c r="K72" s="33">
        <v>45</v>
      </c>
      <c r="L72" s="33">
        <v>49</v>
      </c>
    </row>
    <row r="73" spans="1:12" ht="31.5">
      <c r="A73" s="68" t="s">
        <v>201</v>
      </c>
      <c r="B73" s="65">
        <v>918</v>
      </c>
      <c r="C73" s="165" t="s">
        <v>29</v>
      </c>
      <c r="D73" s="165" t="s">
        <v>202</v>
      </c>
      <c r="E73" s="66"/>
      <c r="F73" s="6"/>
      <c r="G73" s="6"/>
      <c r="H73" s="6"/>
      <c r="I73" s="90"/>
      <c r="J73" s="166">
        <f>J74</f>
        <v>0.5</v>
      </c>
      <c r="K73" s="166">
        <f t="shared" ref="K73:L76" si="17">K74</f>
        <v>0</v>
      </c>
      <c r="L73" s="166">
        <f t="shared" si="17"/>
        <v>0</v>
      </c>
    </row>
    <row r="74" spans="1:12" ht="31.5">
      <c r="A74" s="184" t="s">
        <v>222</v>
      </c>
      <c r="B74" s="187">
        <v>918</v>
      </c>
      <c r="C74" s="185" t="s">
        <v>29</v>
      </c>
      <c r="D74" s="185" t="s">
        <v>202</v>
      </c>
      <c r="E74" s="6" t="s">
        <v>204</v>
      </c>
      <c r="F74" s="6"/>
      <c r="G74" s="6"/>
      <c r="H74" s="6"/>
      <c r="I74" s="90"/>
      <c r="J74" s="33">
        <f>J75</f>
        <v>0.5</v>
      </c>
      <c r="K74" s="33">
        <f t="shared" si="17"/>
        <v>0</v>
      </c>
      <c r="L74" s="33">
        <f t="shared" si="17"/>
        <v>0</v>
      </c>
    </row>
    <row r="75" spans="1:12" ht="31.5">
      <c r="A75" s="73" t="s">
        <v>205</v>
      </c>
      <c r="B75" s="65">
        <v>918</v>
      </c>
      <c r="C75" s="79" t="s">
        <v>29</v>
      </c>
      <c r="D75" s="79" t="s">
        <v>202</v>
      </c>
      <c r="E75" s="6" t="s">
        <v>204</v>
      </c>
      <c r="F75" s="6" t="s">
        <v>35</v>
      </c>
      <c r="G75" s="6" t="s">
        <v>37</v>
      </c>
      <c r="H75" s="6" t="s">
        <v>206</v>
      </c>
      <c r="I75" s="90"/>
      <c r="J75" s="33">
        <f>J76</f>
        <v>0.5</v>
      </c>
      <c r="K75" s="33">
        <f t="shared" si="17"/>
        <v>0</v>
      </c>
      <c r="L75" s="33">
        <f t="shared" si="17"/>
        <v>0</v>
      </c>
    </row>
    <row r="76" spans="1:12" ht="31.5">
      <c r="A76" s="73" t="s">
        <v>104</v>
      </c>
      <c r="B76" s="65">
        <v>918</v>
      </c>
      <c r="C76" s="79" t="s">
        <v>29</v>
      </c>
      <c r="D76" s="79" t="s">
        <v>202</v>
      </c>
      <c r="E76" s="6" t="s">
        <v>204</v>
      </c>
      <c r="F76" s="6" t="s">
        <v>35</v>
      </c>
      <c r="G76" s="6" t="s">
        <v>37</v>
      </c>
      <c r="H76" s="6" t="s">
        <v>206</v>
      </c>
      <c r="I76" s="90" t="s">
        <v>106</v>
      </c>
      <c r="J76" s="33">
        <f>J77</f>
        <v>0.5</v>
      </c>
      <c r="K76" s="33">
        <f t="shared" si="17"/>
        <v>0</v>
      </c>
      <c r="L76" s="33">
        <f t="shared" si="17"/>
        <v>0</v>
      </c>
    </row>
    <row r="77" spans="1:12" ht="31.5">
      <c r="A77" s="73" t="s">
        <v>105</v>
      </c>
      <c r="B77" s="65">
        <v>918</v>
      </c>
      <c r="C77" s="79" t="s">
        <v>29</v>
      </c>
      <c r="D77" s="79" t="s">
        <v>202</v>
      </c>
      <c r="E77" s="6" t="s">
        <v>204</v>
      </c>
      <c r="F77" s="6" t="s">
        <v>35</v>
      </c>
      <c r="G77" s="6" t="s">
        <v>37</v>
      </c>
      <c r="H77" s="6" t="s">
        <v>206</v>
      </c>
      <c r="I77" s="90" t="s">
        <v>107</v>
      </c>
      <c r="J77" s="33">
        <v>0.5</v>
      </c>
      <c r="K77" s="33">
        <v>0</v>
      </c>
      <c r="L77" s="33">
        <v>0</v>
      </c>
    </row>
    <row r="78" spans="1:12">
      <c r="A78" s="75" t="s">
        <v>53</v>
      </c>
      <c r="B78" s="65">
        <v>918</v>
      </c>
      <c r="C78" s="165" t="s">
        <v>18</v>
      </c>
      <c r="D78" s="165"/>
      <c r="E78" s="66"/>
      <c r="F78" s="66"/>
      <c r="G78" s="66"/>
      <c r="H78" s="66"/>
      <c r="I78" s="66"/>
      <c r="J78" s="166">
        <f>J79</f>
        <v>647.12260000000003</v>
      </c>
      <c r="K78" s="166">
        <f t="shared" ref="J78:L82" si="18">K79</f>
        <v>527.70000000000005</v>
      </c>
      <c r="L78" s="166">
        <f t="shared" si="18"/>
        <v>703.3</v>
      </c>
    </row>
    <row r="79" spans="1:12">
      <c r="A79" s="75" t="s">
        <v>54</v>
      </c>
      <c r="B79" s="65">
        <v>918</v>
      </c>
      <c r="C79" s="66" t="s">
        <v>18</v>
      </c>
      <c r="D79" s="66" t="s">
        <v>30</v>
      </c>
      <c r="E79" s="167"/>
      <c r="F79" s="167"/>
      <c r="G79" s="167"/>
      <c r="H79" s="167"/>
      <c r="I79" s="66"/>
      <c r="J79" s="166">
        <f>J80+J84</f>
        <v>647.12260000000003</v>
      </c>
      <c r="K79" s="166">
        <f t="shared" ref="K79:L79" si="19">K80+K84</f>
        <v>527.70000000000005</v>
      </c>
      <c r="L79" s="166">
        <f t="shared" si="19"/>
        <v>703.3</v>
      </c>
    </row>
    <row r="80" spans="1:12" ht="47.25">
      <c r="A80" s="104" t="s">
        <v>219</v>
      </c>
      <c r="B80" s="65">
        <v>918</v>
      </c>
      <c r="C80" s="7" t="s">
        <v>18</v>
      </c>
      <c r="D80" s="7" t="s">
        <v>30</v>
      </c>
      <c r="E80" s="7" t="s">
        <v>32</v>
      </c>
      <c r="F80" s="7"/>
      <c r="G80" s="7"/>
      <c r="H80" s="7"/>
      <c r="I80" s="6"/>
      <c r="J80" s="33">
        <f>J81</f>
        <v>591.12260000000003</v>
      </c>
      <c r="K80" s="33">
        <f>K81</f>
        <v>527.70000000000005</v>
      </c>
      <c r="L80" s="33">
        <f>L81</f>
        <v>703.3</v>
      </c>
    </row>
    <row r="81" spans="1:12" ht="150" customHeight="1">
      <c r="A81" s="207" t="s">
        <v>223</v>
      </c>
      <c r="B81" s="65">
        <v>918</v>
      </c>
      <c r="C81" s="7" t="s">
        <v>18</v>
      </c>
      <c r="D81" s="7" t="s">
        <v>30</v>
      </c>
      <c r="E81" s="7" t="s">
        <v>32</v>
      </c>
      <c r="F81" s="7" t="s">
        <v>35</v>
      </c>
      <c r="G81" s="7" t="s">
        <v>17</v>
      </c>
      <c r="H81" s="7" t="s">
        <v>235</v>
      </c>
      <c r="I81" s="6"/>
      <c r="J81" s="33">
        <f t="shared" si="18"/>
        <v>591.12260000000003</v>
      </c>
      <c r="K81" s="33">
        <f t="shared" si="18"/>
        <v>527.70000000000005</v>
      </c>
      <c r="L81" s="33">
        <f t="shared" si="18"/>
        <v>703.3</v>
      </c>
    </row>
    <row r="82" spans="1:12" ht="18.75" customHeight="1">
      <c r="A82" s="73" t="s">
        <v>104</v>
      </c>
      <c r="B82" s="65">
        <v>918</v>
      </c>
      <c r="C82" s="7" t="s">
        <v>18</v>
      </c>
      <c r="D82" s="7" t="s">
        <v>30</v>
      </c>
      <c r="E82" s="7" t="s">
        <v>32</v>
      </c>
      <c r="F82" s="7" t="s">
        <v>35</v>
      </c>
      <c r="G82" s="7" t="s">
        <v>17</v>
      </c>
      <c r="H82" s="7" t="s">
        <v>235</v>
      </c>
      <c r="I82" s="6" t="s">
        <v>106</v>
      </c>
      <c r="J82" s="33">
        <f t="shared" si="18"/>
        <v>591.12260000000003</v>
      </c>
      <c r="K82" s="33">
        <f t="shared" si="18"/>
        <v>527.70000000000005</v>
      </c>
      <c r="L82" s="33">
        <f t="shared" si="18"/>
        <v>703.3</v>
      </c>
    </row>
    <row r="83" spans="1:12" ht="28.5" customHeight="1">
      <c r="A83" s="73" t="s">
        <v>105</v>
      </c>
      <c r="B83" s="65">
        <v>918</v>
      </c>
      <c r="C83" s="7" t="s">
        <v>18</v>
      </c>
      <c r="D83" s="7" t="s">
        <v>30</v>
      </c>
      <c r="E83" s="7" t="s">
        <v>32</v>
      </c>
      <c r="F83" s="7" t="s">
        <v>35</v>
      </c>
      <c r="G83" s="7" t="s">
        <v>17</v>
      </c>
      <c r="H83" s="7" t="s">
        <v>235</v>
      </c>
      <c r="I83" s="6" t="s">
        <v>107</v>
      </c>
      <c r="J83" s="149">
        <f>509.5-J87+137.6226</f>
        <v>591.12260000000003</v>
      </c>
      <c r="K83" s="150">
        <v>527.70000000000005</v>
      </c>
      <c r="L83" s="151">
        <v>703.3</v>
      </c>
    </row>
    <row r="84" spans="1:12" ht="70.5" customHeight="1">
      <c r="A84" s="10" t="s">
        <v>246</v>
      </c>
      <c r="B84" s="65">
        <v>918</v>
      </c>
      <c r="C84" s="6" t="s">
        <v>18</v>
      </c>
      <c r="D84" s="6" t="s">
        <v>30</v>
      </c>
      <c r="E84" s="6" t="s">
        <v>202</v>
      </c>
      <c r="F84" s="6"/>
      <c r="G84" s="6"/>
      <c r="H84" s="6"/>
      <c r="I84" s="6"/>
      <c r="J84" s="149">
        <f t="shared" ref="J84:L85" si="20">J85</f>
        <v>56</v>
      </c>
      <c r="K84" s="150">
        <f t="shared" si="20"/>
        <v>0</v>
      </c>
      <c r="L84" s="150">
        <f t="shared" si="20"/>
        <v>0</v>
      </c>
    </row>
    <row r="85" spans="1:12" ht="142.5" customHeight="1">
      <c r="A85" s="189" t="s">
        <v>182</v>
      </c>
      <c r="B85" s="65">
        <v>918</v>
      </c>
      <c r="C85" s="7" t="s">
        <v>18</v>
      </c>
      <c r="D85" s="7" t="s">
        <v>30</v>
      </c>
      <c r="E85" s="7" t="s">
        <v>202</v>
      </c>
      <c r="F85" s="7" t="s">
        <v>35</v>
      </c>
      <c r="G85" s="7" t="s">
        <v>17</v>
      </c>
      <c r="H85" s="7" t="s">
        <v>235</v>
      </c>
      <c r="I85" s="6"/>
      <c r="J85" s="149">
        <f t="shared" si="20"/>
        <v>56</v>
      </c>
      <c r="K85" s="150">
        <f t="shared" si="20"/>
        <v>0</v>
      </c>
      <c r="L85" s="150">
        <f t="shared" si="20"/>
        <v>0</v>
      </c>
    </row>
    <row r="86" spans="1:12" ht="34.5" customHeight="1">
      <c r="A86" s="73" t="s">
        <v>104</v>
      </c>
      <c r="B86" s="65">
        <v>918</v>
      </c>
      <c r="C86" s="7" t="s">
        <v>18</v>
      </c>
      <c r="D86" s="7" t="s">
        <v>30</v>
      </c>
      <c r="E86" s="7" t="s">
        <v>202</v>
      </c>
      <c r="F86" s="7" t="s">
        <v>35</v>
      </c>
      <c r="G86" s="7" t="s">
        <v>17</v>
      </c>
      <c r="H86" s="7" t="s">
        <v>235</v>
      </c>
      <c r="I86" s="6" t="s">
        <v>106</v>
      </c>
      <c r="J86" s="149">
        <f>J87</f>
        <v>56</v>
      </c>
      <c r="K86" s="150">
        <f>K87</f>
        <v>0</v>
      </c>
      <c r="L86" s="150">
        <f>L87</f>
        <v>0</v>
      </c>
    </row>
    <row r="87" spans="1:12" ht="27" customHeight="1">
      <c r="A87" s="73" t="s">
        <v>105</v>
      </c>
      <c r="B87" s="65">
        <v>918</v>
      </c>
      <c r="C87" s="7" t="s">
        <v>18</v>
      </c>
      <c r="D87" s="7" t="s">
        <v>30</v>
      </c>
      <c r="E87" s="7" t="s">
        <v>202</v>
      </c>
      <c r="F87" s="7" t="s">
        <v>35</v>
      </c>
      <c r="G87" s="7" t="s">
        <v>17</v>
      </c>
      <c r="H87" s="7" t="s">
        <v>235</v>
      </c>
      <c r="I87" s="6" t="s">
        <v>107</v>
      </c>
      <c r="J87" s="150">
        <v>56</v>
      </c>
      <c r="K87" s="188">
        <v>0</v>
      </c>
      <c r="L87" s="188">
        <v>0</v>
      </c>
    </row>
    <row r="88" spans="1:12">
      <c r="A88" s="75" t="s">
        <v>21</v>
      </c>
      <c r="B88" s="65">
        <v>918</v>
      </c>
      <c r="C88" s="66" t="s">
        <v>20</v>
      </c>
      <c r="D88" s="66"/>
      <c r="E88" s="66"/>
      <c r="F88" s="66"/>
      <c r="G88" s="66"/>
      <c r="H88" s="94"/>
      <c r="I88" s="94"/>
      <c r="J88" s="88">
        <f>J89+J95</f>
        <v>333.39296999999999</v>
      </c>
      <c r="K88" s="88">
        <f>K89+K95</f>
        <v>40</v>
      </c>
      <c r="L88" s="88">
        <f>L89+L95</f>
        <v>40</v>
      </c>
    </row>
    <row r="89" spans="1:12">
      <c r="A89" s="75" t="s">
        <v>55</v>
      </c>
      <c r="B89" s="65">
        <v>918</v>
      </c>
      <c r="C89" s="66" t="s">
        <v>20</v>
      </c>
      <c r="D89" s="66" t="s">
        <v>28</v>
      </c>
      <c r="E89" s="66"/>
      <c r="F89" s="66"/>
      <c r="G89" s="66"/>
      <c r="H89" s="94"/>
      <c r="I89" s="94"/>
      <c r="J89" s="88">
        <f>J90</f>
        <v>70</v>
      </c>
      <c r="K89" s="88">
        <f t="shared" ref="K89:L89" si="21">K90</f>
        <v>30</v>
      </c>
      <c r="L89" s="88">
        <f t="shared" si="21"/>
        <v>30</v>
      </c>
    </row>
    <row r="90" spans="1:12" ht="31.5">
      <c r="A90" s="104" t="s">
        <v>140</v>
      </c>
      <c r="B90" s="65">
        <v>918</v>
      </c>
      <c r="C90" s="6" t="s">
        <v>20</v>
      </c>
      <c r="D90" s="6" t="s">
        <v>28</v>
      </c>
      <c r="E90" s="6" t="s">
        <v>48</v>
      </c>
      <c r="F90" s="6"/>
      <c r="G90" s="6"/>
      <c r="H90" s="11"/>
      <c r="I90" s="186"/>
      <c r="J90" s="35">
        <f>J91</f>
        <v>70</v>
      </c>
      <c r="K90" s="35">
        <f t="shared" ref="K90:L93" si="22">K91</f>
        <v>30</v>
      </c>
      <c r="L90" s="35">
        <f t="shared" si="22"/>
        <v>30</v>
      </c>
    </row>
    <row r="91" spans="1:12" ht="47.25">
      <c r="A91" s="105" t="s">
        <v>141</v>
      </c>
      <c r="B91" s="65">
        <v>918</v>
      </c>
      <c r="C91" s="6" t="s">
        <v>20</v>
      </c>
      <c r="D91" s="6" t="s">
        <v>28</v>
      </c>
      <c r="E91" s="6" t="s">
        <v>48</v>
      </c>
      <c r="F91" s="6" t="s">
        <v>24</v>
      </c>
      <c r="G91" s="6"/>
      <c r="H91" s="11"/>
      <c r="I91" s="186"/>
      <c r="J91" s="35">
        <f>J92</f>
        <v>70</v>
      </c>
      <c r="K91" s="35">
        <f t="shared" si="22"/>
        <v>30</v>
      </c>
      <c r="L91" s="35">
        <f t="shared" si="22"/>
        <v>30</v>
      </c>
    </row>
    <row r="92" spans="1:12" ht="47.25">
      <c r="A92" s="10" t="s">
        <v>236</v>
      </c>
      <c r="B92" s="65">
        <v>918</v>
      </c>
      <c r="C92" s="6" t="s">
        <v>20</v>
      </c>
      <c r="D92" s="6" t="s">
        <v>28</v>
      </c>
      <c r="E92" s="6">
        <v>89</v>
      </c>
      <c r="F92" s="6">
        <v>1</v>
      </c>
      <c r="G92" s="6" t="s">
        <v>37</v>
      </c>
      <c r="H92" s="6" t="s">
        <v>215</v>
      </c>
      <c r="I92" s="90"/>
      <c r="J92" s="35">
        <f>J93</f>
        <v>70</v>
      </c>
      <c r="K92" s="35">
        <f t="shared" si="22"/>
        <v>30</v>
      </c>
      <c r="L92" s="35">
        <f t="shared" si="22"/>
        <v>30</v>
      </c>
    </row>
    <row r="93" spans="1:12" ht="31.5">
      <c r="A93" s="73" t="s">
        <v>104</v>
      </c>
      <c r="B93" s="65">
        <v>918</v>
      </c>
      <c r="C93" s="6" t="s">
        <v>20</v>
      </c>
      <c r="D93" s="6" t="s">
        <v>28</v>
      </c>
      <c r="E93" s="6">
        <v>89</v>
      </c>
      <c r="F93" s="6">
        <v>1</v>
      </c>
      <c r="G93" s="6" t="s">
        <v>37</v>
      </c>
      <c r="H93" s="6" t="s">
        <v>215</v>
      </c>
      <c r="I93" s="90" t="s">
        <v>106</v>
      </c>
      <c r="J93" s="35">
        <f>J94</f>
        <v>70</v>
      </c>
      <c r="K93" s="35">
        <f t="shared" si="22"/>
        <v>30</v>
      </c>
      <c r="L93" s="35">
        <f t="shared" si="22"/>
        <v>30</v>
      </c>
    </row>
    <row r="94" spans="1:12" ht="31.5">
      <c r="A94" s="73" t="s">
        <v>105</v>
      </c>
      <c r="B94" s="65">
        <v>918</v>
      </c>
      <c r="C94" s="6" t="s">
        <v>20</v>
      </c>
      <c r="D94" s="6" t="s">
        <v>28</v>
      </c>
      <c r="E94" s="6">
        <v>89</v>
      </c>
      <c r="F94" s="6">
        <v>1</v>
      </c>
      <c r="G94" s="6" t="s">
        <v>37</v>
      </c>
      <c r="H94" s="6" t="s">
        <v>215</v>
      </c>
      <c r="I94" s="90" t="s">
        <v>107</v>
      </c>
      <c r="J94" s="35">
        <v>70</v>
      </c>
      <c r="K94" s="35">
        <v>30</v>
      </c>
      <c r="L94" s="35">
        <v>30</v>
      </c>
    </row>
    <row r="95" spans="1:12">
      <c r="A95" s="75" t="s">
        <v>56</v>
      </c>
      <c r="B95" s="65">
        <v>918</v>
      </c>
      <c r="C95" s="66" t="s">
        <v>20</v>
      </c>
      <c r="D95" s="66" t="s">
        <v>29</v>
      </c>
      <c r="E95" s="66"/>
      <c r="F95" s="66"/>
      <c r="G95" s="160"/>
      <c r="H95" s="94"/>
      <c r="I95" s="94"/>
      <c r="J95" s="88">
        <f>J96</f>
        <v>263.39296999999999</v>
      </c>
      <c r="K95" s="88">
        <f>K96</f>
        <v>10</v>
      </c>
      <c r="L95" s="88">
        <f>L96</f>
        <v>10</v>
      </c>
    </row>
    <row r="96" spans="1:12" ht="31.5">
      <c r="A96" s="104" t="s">
        <v>140</v>
      </c>
      <c r="B96" s="65">
        <v>918</v>
      </c>
      <c r="C96" s="6" t="s">
        <v>20</v>
      </c>
      <c r="D96" s="6" t="s">
        <v>29</v>
      </c>
      <c r="E96" s="6" t="s">
        <v>48</v>
      </c>
      <c r="F96" s="6"/>
      <c r="G96" s="95"/>
      <c r="H96" s="34"/>
      <c r="I96" s="34"/>
      <c r="J96" s="35">
        <f>J97</f>
        <v>263.39296999999999</v>
      </c>
      <c r="K96" s="35">
        <f t="shared" ref="K96:L96" si="23">K97</f>
        <v>10</v>
      </c>
      <c r="L96" s="35">
        <f t="shared" si="23"/>
        <v>10</v>
      </c>
    </row>
    <row r="97" spans="1:13" ht="47.25">
      <c r="A97" s="105" t="s">
        <v>141</v>
      </c>
      <c r="B97" s="65">
        <v>918</v>
      </c>
      <c r="C97" s="6" t="s">
        <v>20</v>
      </c>
      <c r="D97" s="6" t="s">
        <v>29</v>
      </c>
      <c r="E97" s="6" t="s">
        <v>48</v>
      </c>
      <c r="F97" s="11">
        <v>1</v>
      </c>
      <c r="G97" s="95"/>
      <c r="H97" s="34"/>
      <c r="I97" s="34"/>
      <c r="J97" s="35">
        <f>J98+J101</f>
        <v>263.39296999999999</v>
      </c>
      <c r="K97" s="35">
        <f t="shared" ref="K97:L97" si="24">K98+K101</f>
        <v>10</v>
      </c>
      <c r="L97" s="35">
        <f t="shared" si="24"/>
        <v>10</v>
      </c>
    </row>
    <row r="98" spans="1:13">
      <c r="A98" s="73" t="s">
        <v>57</v>
      </c>
      <c r="B98" s="65">
        <v>918</v>
      </c>
      <c r="C98" s="6" t="s">
        <v>20</v>
      </c>
      <c r="D98" s="6" t="s">
        <v>29</v>
      </c>
      <c r="E98" s="6" t="s">
        <v>48</v>
      </c>
      <c r="F98" s="11">
        <v>1</v>
      </c>
      <c r="G98" s="7" t="s">
        <v>37</v>
      </c>
      <c r="H98" s="11">
        <v>43010</v>
      </c>
      <c r="I98" s="34"/>
      <c r="J98" s="35">
        <f>J99</f>
        <v>40.392969999999998</v>
      </c>
      <c r="K98" s="35">
        <f t="shared" ref="K98:L99" si="25">K99</f>
        <v>5</v>
      </c>
      <c r="L98" s="35">
        <f t="shared" si="25"/>
        <v>5</v>
      </c>
    </row>
    <row r="99" spans="1:13" ht="17.25" customHeight="1">
      <c r="A99" s="73" t="s">
        <v>104</v>
      </c>
      <c r="B99" s="65">
        <v>918</v>
      </c>
      <c r="C99" s="6" t="s">
        <v>20</v>
      </c>
      <c r="D99" s="6" t="s">
        <v>29</v>
      </c>
      <c r="E99" s="6" t="s">
        <v>48</v>
      </c>
      <c r="F99" s="11">
        <v>1</v>
      </c>
      <c r="G99" s="7" t="s">
        <v>37</v>
      </c>
      <c r="H99" s="11">
        <v>43010</v>
      </c>
      <c r="I99" s="11">
        <v>200</v>
      </c>
      <c r="J99" s="35">
        <f>J100</f>
        <v>40.392969999999998</v>
      </c>
      <c r="K99" s="35">
        <f t="shared" si="25"/>
        <v>5</v>
      </c>
      <c r="L99" s="35">
        <f t="shared" si="25"/>
        <v>5</v>
      </c>
    </row>
    <row r="100" spans="1:13" ht="31.5">
      <c r="A100" s="73" t="s">
        <v>105</v>
      </c>
      <c r="B100" s="65">
        <v>918</v>
      </c>
      <c r="C100" s="6" t="s">
        <v>20</v>
      </c>
      <c r="D100" s="6" t="s">
        <v>29</v>
      </c>
      <c r="E100" s="6" t="s">
        <v>48</v>
      </c>
      <c r="F100" s="11">
        <v>1</v>
      </c>
      <c r="G100" s="7" t="s">
        <v>37</v>
      </c>
      <c r="H100" s="11">
        <v>43010</v>
      </c>
      <c r="I100" s="11">
        <v>240</v>
      </c>
      <c r="J100" s="35">
        <f>19.99297+20+0.4</f>
        <v>40.392969999999998</v>
      </c>
      <c r="K100" s="35">
        <v>5</v>
      </c>
      <c r="L100" s="35">
        <v>5</v>
      </c>
      <c r="M100" s="198" t="s">
        <v>253</v>
      </c>
    </row>
    <row r="101" spans="1:13" ht="19.5" customHeight="1">
      <c r="A101" s="73" t="s">
        <v>146</v>
      </c>
      <c r="B101" s="65">
        <v>918</v>
      </c>
      <c r="C101" s="6" t="s">
        <v>20</v>
      </c>
      <c r="D101" s="6" t="s">
        <v>29</v>
      </c>
      <c r="E101" s="6" t="s">
        <v>48</v>
      </c>
      <c r="F101" s="11">
        <v>1</v>
      </c>
      <c r="G101" s="7" t="s">
        <v>37</v>
      </c>
      <c r="H101" s="11">
        <v>43040</v>
      </c>
      <c r="I101" s="34"/>
      <c r="J101" s="35">
        <f>J102</f>
        <v>223</v>
      </c>
      <c r="K101" s="35">
        <f t="shared" ref="K101:L102" si="26">K102</f>
        <v>5</v>
      </c>
      <c r="L101" s="35">
        <f t="shared" si="26"/>
        <v>5</v>
      </c>
    </row>
    <row r="102" spans="1:13" ht="16.5" customHeight="1">
      <c r="A102" s="73" t="s">
        <v>104</v>
      </c>
      <c r="B102" s="65">
        <v>918</v>
      </c>
      <c r="C102" s="6" t="s">
        <v>20</v>
      </c>
      <c r="D102" s="6" t="s">
        <v>29</v>
      </c>
      <c r="E102" s="6" t="s">
        <v>48</v>
      </c>
      <c r="F102" s="11">
        <v>1</v>
      </c>
      <c r="G102" s="7" t="s">
        <v>37</v>
      </c>
      <c r="H102" s="11">
        <v>43040</v>
      </c>
      <c r="I102" s="11">
        <v>200</v>
      </c>
      <c r="J102" s="35">
        <f>J103</f>
        <v>223</v>
      </c>
      <c r="K102" s="35">
        <f t="shared" si="26"/>
        <v>5</v>
      </c>
      <c r="L102" s="35">
        <f t="shared" si="26"/>
        <v>5</v>
      </c>
    </row>
    <row r="103" spans="1:13" ht="38.25" customHeight="1">
      <c r="A103" s="73" t="s">
        <v>105</v>
      </c>
      <c r="B103" s="65">
        <v>918</v>
      </c>
      <c r="C103" s="6" t="s">
        <v>20</v>
      </c>
      <c r="D103" s="6" t="s">
        <v>29</v>
      </c>
      <c r="E103" s="6" t="s">
        <v>48</v>
      </c>
      <c r="F103" s="11">
        <v>1</v>
      </c>
      <c r="G103" s="7" t="s">
        <v>37</v>
      </c>
      <c r="H103" s="11">
        <v>43040</v>
      </c>
      <c r="I103" s="11">
        <v>240</v>
      </c>
      <c r="J103" s="35">
        <f>10+200+13</f>
        <v>223</v>
      </c>
      <c r="K103" s="35">
        <v>5</v>
      </c>
      <c r="L103" s="35">
        <v>5</v>
      </c>
      <c r="M103" s="198" t="s">
        <v>252</v>
      </c>
    </row>
    <row r="104" spans="1:13">
      <c r="A104" s="75" t="s">
        <v>58</v>
      </c>
      <c r="B104" s="65">
        <v>918</v>
      </c>
      <c r="C104" s="66" t="s">
        <v>31</v>
      </c>
      <c r="D104" s="66"/>
      <c r="E104" s="69"/>
      <c r="F104" s="66"/>
      <c r="G104" s="66"/>
      <c r="H104" s="66"/>
      <c r="I104" s="89"/>
      <c r="J104" s="161">
        <f t="shared" ref="J104:L109" si="27">J105</f>
        <v>128.80000000000001</v>
      </c>
      <c r="K104" s="161">
        <f t="shared" si="27"/>
        <v>96.9</v>
      </c>
      <c r="L104" s="161">
        <f t="shared" si="27"/>
        <v>63.800000000000011</v>
      </c>
    </row>
    <row r="105" spans="1:13">
      <c r="A105" s="96" t="s">
        <v>27</v>
      </c>
      <c r="B105" s="65">
        <v>918</v>
      </c>
      <c r="C105" s="66" t="s">
        <v>31</v>
      </c>
      <c r="D105" s="66" t="s">
        <v>17</v>
      </c>
      <c r="E105" s="89"/>
      <c r="F105" s="66"/>
      <c r="G105" s="66"/>
      <c r="H105" s="66"/>
      <c r="I105" s="89"/>
      <c r="J105" s="161">
        <f t="shared" si="27"/>
        <v>128.80000000000001</v>
      </c>
      <c r="K105" s="161">
        <f t="shared" si="27"/>
        <v>96.9</v>
      </c>
      <c r="L105" s="161">
        <f t="shared" si="27"/>
        <v>63.800000000000011</v>
      </c>
    </row>
    <row r="106" spans="1:13" ht="31.5">
      <c r="A106" s="104" t="s">
        <v>140</v>
      </c>
      <c r="B106" s="65">
        <v>918</v>
      </c>
      <c r="C106" s="6" t="s">
        <v>31</v>
      </c>
      <c r="D106" s="6" t="s">
        <v>17</v>
      </c>
      <c r="E106" s="6">
        <v>89</v>
      </c>
      <c r="F106" s="6"/>
      <c r="G106" s="6"/>
      <c r="H106" s="6"/>
      <c r="I106" s="90"/>
      <c r="J106" s="72">
        <f t="shared" si="27"/>
        <v>128.80000000000001</v>
      </c>
      <c r="K106" s="72">
        <f t="shared" si="27"/>
        <v>96.9</v>
      </c>
      <c r="L106" s="72">
        <f t="shared" si="27"/>
        <v>63.800000000000011</v>
      </c>
    </row>
    <row r="107" spans="1:13" ht="47.25">
      <c r="A107" s="105" t="s">
        <v>141</v>
      </c>
      <c r="B107" s="65">
        <v>918</v>
      </c>
      <c r="C107" s="6" t="s">
        <v>31</v>
      </c>
      <c r="D107" s="6" t="s">
        <v>17</v>
      </c>
      <c r="E107" s="6">
        <v>89</v>
      </c>
      <c r="F107" s="6">
        <v>1</v>
      </c>
      <c r="G107" s="6"/>
      <c r="H107" s="6"/>
      <c r="I107" s="90"/>
      <c r="J107" s="72">
        <f t="shared" si="27"/>
        <v>128.80000000000001</v>
      </c>
      <c r="K107" s="72">
        <f>K108</f>
        <v>96.9</v>
      </c>
      <c r="L107" s="72">
        <f t="shared" si="27"/>
        <v>63.800000000000011</v>
      </c>
    </row>
    <row r="108" spans="1:13">
      <c r="A108" s="70" t="s">
        <v>99</v>
      </c>
      <c r="B108" s="65">
        <v>918</v>
      </c>
      <c r="C108" s="97" t="s">
        <v>31</v>
      </c>
      <c r="D108" s="97" t="s">
        <v>17</v>
      </c>
      <c r="E108" s="98">
        <v>89</v>
      </c>
      <c r="F108" s="7">
        <v>1</v>
      </c>
      <c r="G108" s="7" t="s">
        <v>37</v>
      </c>
      <c r="H108" s="7" t="s">
        <v>60</v>
      </c>
      <c r="I108" s="98"/>
      <c r="J108" s="72">
        <f t="shared" si="27"/>
        <v>128.80000000000001</v>
      </c>
      <c r="K108" s="72">
        <f t="shared" si="27"/>
        <v>96.9</v>
      </c>
      <c r="L108" s="72">
        <f t="shared" si="27"/>
        <v>63.800000000000011</v>
      </c>
    </row>
    <row r="109" spans="1:13">
      <c r="A109" s="70" t="s">
        <v>100</v>
      </c>
      <c r="B109" s="65">
        <v>918</v>
      </c>
      <c r="C109" s="97" t="s">
        <v>31</v>
      </c>
      <c r="D109" s="97" t="s">
        <v>17</v>
      </c>
      <c r="E109" s="98">
        <v>89</v>
      </c>
      <c r="F109" s="7">
        <v>1</v>
      </c>
      <c r="G109" s="7" t="s">
        <v>37</v>
      </c>
      <c r="H109" s="7" t="s">
        <v>60</v>
      </c>
      <c r="I109" s="98" t="s">
        <v>102</v>
      </c>
      <c r="J109" s="72">
        <f t="shared" si="27"/>
        <v>128.80000000000001</v>
      </c>
      <c r="K109" s="72">
        <f t="shared" si="27"/>
        <v>96.9</v>
      </c>
      <c r="L109" s="72">
        <f t="shared" si="27"/>
        <v>63.800000000000011</v>
      </c>
    </row>
    <row r="110" spans="1:13">
      <c r="A110" s="70" t="s">
        <v>101</v>
      </c>
      <c r="B110" s="65">
        <v>918</v>
      </c>
      <c r="C110" s="97" t="s">
        <v>31</v>
      </c>
      <c r="D110" s="97" t="s">
        <v>17</v>
      </c>
      <c r="E110" s="98">
        <v>89</v>
      </c>
      <c r="F110" s="7">
        <v>1</v>
      </c>
      <c r="G110" s="7" t="s">
        <v>37</v>
      </c>
      <c r="H110" s="7" t="s">
        <v>60</v>
      </c>
      <c r="I110" s="98" t="s">
        <v>103</v>
      </c>
      <c r="J110" s="72">
        <v>128.80000000000001</v>
      </c>
      <c r="K110" s="72">
        <f>128.8-K124</f>
        <v>96.9</v>
      </c>
      <c r="L110" s="72">
        <f>128.8-L124</f>
        <v>63.800000000000011</v>
      </c>
    </row>
    <row r="111" spans="1:13">
      <c r="A111" s="68" t="s">
        <v>19</v>
      </c>
      <c r="B111" s="65">
        <v>918</v>
      </c>
      <c r="C111" s="162" t="s">
        <v>32</v>
      </c>
      <c r="D111" s="162"/>
      <c r="E111" s="163"/>
      <c r="F111" s="83"/>
      <c r="G111" s="83"/>
      <c r="H111" s="83"/>
      <c r="I111" s="163"/>
      <c r="J111" s="161">
        <f t="shared" ref="J111:L116" si="28">J112</f>
        <v>2.2999999999999998</v>
      </c>
      <c r="K111" s="161">
        <f t="shared" si="28"/>
        <v>2.2999999999999998</v>
      </c>
      <c r="L111" s="161">
        <f t="shared" si="28"/>
        <v>2.2999999999999998</v>
      </c>
    </row>
    <row r="112" spans="1:13">
      <c r="A112" s="68" t="s">
        <v>61</v>
      </c>
      <c r="B112" s="65">
        <v>918</v>
      </c>
      <c r="C112" s="83">
        <v>13</v>
      </c>
      <c r="D112" s="83" t="s">
        <v>17</v>
      </c>
      <c r="E112" s="84"/>
      <c r="F112" s="83"/>
      <c r="G112" s="83"/>
      <c r="H112" s="83"/>
      <c r="I112" s="163"/>
      <c r="J112" s="161">
        <f t="shared" si="28"/>
        <v>2.2999999999999998</v>
      </c>
      <c r="K112" s="161">
        <f t="shared" si="28"/>
        <v>2.2999999999999998</v>
      </c>
      <c r="L112" s="161">
        <f t="shared" si="28"/>
        <v>2.2999999999999998</v>
      </c>
    </row>
    <row r="113" spans="1:15" ht="31.5">
      <c r="A113" s="104" t="s">
        <v>140</v>
      </c>
      <c r="B113" s="65">
        <v>918</v>
      </c>
      <c r="C113" s="7" t="s">
        <v>32</v>
      </c>
      <c r="D113" s="7" t="s">
        <v>17</v>
      </c>
      <c r="E113" s="6">
        <v>89</v>
      </c>
      <c r="F113" s="6"/>
      <c r="G113" s="7"/>
      <c r="H113" s="7"/>
      <c r="I113" s="98"/>
      <c r="J113" s="72">
        <f t="shared" si="28"/>
        <v>2.2999999999999998</v>
      </c>
      <c r="K113" s="72">
        <f t="shared" si="28"/>
        <v>2.2999999999999998</v>
      </c>
      <c r="L113" s="72">
        <f t="shared" si="28"/>
        <v>2.2999999999999998</v>
      </c>
    </row>
    <row r="114" spans="1:15" ht="47.25">
      <c r="A114" s="105" t="s">
        <v>141</v>
      </c>
      <c r="B114" s="65">
        <v>918</v>
      </c>
      <c r="C114" s="7" t="s">
        <v>32</v>
      </c>
      <c r="D114" s="7" t="s">
        <v>17</v>
      </c>
      <c r="E114" s="6">
        <v>89</v>
      </c>
      <c r="F114" s="6">
        <v>1</v>
      </c>
      <c r="G114" s="7"/>
      <c r="H114" s="7"/>
      <c r="I114" s="98"/>
      <c r="J114" s="72">
        <f t="shared" si="28"/>
        <v>2.2999999999999998</v>
      </c>
      <c r="K114" s="72">
        <f t="shared" si="28"/>
        <v>2.2999999999999998</v>
      </c>
      <c r="L114" s="72">
        <f t="shared" si="28"/>
        <v>2.2999999999999998</v>
      </c>
    </row>
    <row r="115" spans="1:15">
      <c r="A115" s="73" t="s">
        <v>62</v>
      </c>
      <c r="B115" s="65">
        <v>918</v>
      </c>
      <c r="C115" s="7">
        <v>13</v>
      </c>
      <c r="D115" s="7" t="s">
        <v>17</v>
      </c>
      <c r="E115" s="85">
        <v>89</v>
      </c>
      <c r="F115" s="7">
        <v>1</v>
      </c>
      <c r="G115" s="7" t="s">
        <v>37</v>
      </c>
      <c r="H115" s="7">
        <v>41240</v>
      </c>
      <c r="I115" s="98"/>
      <c r="J115" s="77">
        <f t="shared" si="28"/>
        <v>2.2999999999999998</v>
      </c>
      <c r="K115" s="77">
        <f t="shared" si="28"/>
        <v>2.2999999999999998</v>
      </c>
      <c r="L115" s="77">
        <f t="shared" si="28"/>
        <v>2.2999999999999998</v>
      </c>
    </row>
    <row r="116" spans="1:15">
      <c r="A116" s="73" t="s">
        <v>97</v>
      </c>
      <c r="B116" s="65">
        <v>918</v>
      </c>
      <c r="C116" s="7">
        <v>13</v>
      </c>
      <c r="D116" s="7" t="s">
        <v>17</v>
      </c>
      <c r="E116" s="85">
        <v>89</v>
      </c>
      <c r="F116" s="7">
        <v>1</v>
      </c>
      <c r="G116" s="7" t="s">
        <v>37</v>
      </c>
      <c r="H116" s="7" t="s">
        <v>67</v>
      </c>
      <c r="I116" s="98" t="s">
        <v>98</v>
      </c>
      <c r="J116" s="77">
        <f t="shared" si="28"/>
        <v>2.2999999999999998</v>
      </c>
      <c r="K116" s="77">
        <f t="shared" si="28"/>
        <v>2.2999999999999998</v>
      </c>
      <c r="L116" s="77">
        <f t="shared" si="28"/>
        <v>2.2999999999999998</v>
      </c>
    </row>
    <row r="117" spans="1:15">
      <c r="A117" s="78" t="s">
        <v>63</v>
      </c>
      <c r="B117" s="65">
        <v>918</v>
      </c>
      <c r="C117" s="7">
        <v>13</v>
      </c>
      <c r="D117" s="7" t="s">
        <v>17</v>
      </c>
      <c r="E117" s="85">
        <v>89</v>
      </c>
      <c r="F117" s="7">
        <v>1</v>
      </c>
      <c r="G117" s="7" t="s">
        <v>37</v>
      </c>
      <c r="H117" s="7">
        <v>41240</v>
      </c>
      <c r="I117" s="98">
        <v>730</v>
      </c>
      <c r="J117" s="77">
        <v>2.2999999999999998</v>
      </c>
      <c r="K117" s="77">
        <v>2.2999999999999998</v>
      </c>
      <c r="L117" s="77">
        <v>2.2999999999999998</v>
      </c>
    </row>
    <row r="118" spans="1:15" s="54" customFormat="1">
      <c r="A118" s="164" t="s">
        <v>220</v>
      </c>
      <c r="B118" s="65">
        <v>918</v>
      </c>
      <c r="C118" s="83" t="s">
        <v>164</v>
      </c>
      <c r="D118" s="83"/>
      <c r="E118" s="84"/>
      <c r="F118" s="83"/>
      <c r="G118" s="83"/>
      <c r="H118" s="83"/>
      <c r="I118" s="163"/>
      <c r="J118" s="88"/>
      <c r="K118" s="88">
        <f t="shared" ref="K118:L121" si="29">K119</f>
        <v>31.9</v>
      </c>
      <c r="L118" s="88">
        <f t="shared" si="29"/>
        <v>65</v>
      </c>
      <c r="M118" s="201"/>
      <c r="N118" s="206"/>
      <c r="O118" s="206"/>
    </row>
    <row r="119" spans="1:15" s="54" customFormat="1">
      <c r="A119" s="78" t="s">
        <v>220</v>
      </c>
      <c r="B119" s="65">
        <v>918</v>
      </c>
      <c r="C119" s="7" t="s">
        <v>164</v>
      </c>
      <c r="D119" s="7">
        <v>99</v>
      </c>
      <c r="E119" s="85"/>
      <c r="F119" s="7"/>
      <c r="G119" s="7"/>
      <c r="H119" s="7"/>
      <c r="I119" s="98"/>
      <c r="J119" s="35"/>
      <c r="K119" s="35">
        <f t="shared" si="29"/>
        <v>31.9</v>
      </c>
      <c r="L119" s="35">
        <f t="shared" si="29"/>
        <v>65</v>
      </c>
      <c r="M119" s="201"/>
      <c r="N119" s="206"/>
      <c r="O119" s="206"/>
    </row>
    <row r="120" spans="1:15" s="54" customFormat="1" ht="31.5">
      <c r="A120" s="70" t="s">
        <v>140</v>
      </c>
      <c r="B120" s="65">
        <v>918</v>
      </c>
      <c r="C120" s="7" t="s">
        <v>164</v>
      </c>
      <c r="D120" s="7">
        <v>99</v>
      </c>
      <c r="E120" s="7" t="s">
        <v>48</v>
      </c>
      <c r="F120" s="7" t="s">
        <v>35</v>
      </c>
      <c r="G120" s="7"/>
      <c r="H120" s="7"/>
      <c r="I120" s="98"/>
      <c r="J120" s="35"/>
      <c r="K120" s="35">
        <f t="shared" si="29"/>
        <v>31.9</v>
      </c>
      <c r="L120" s="35">
        <f t="shared" si="29"/>
        <v>65</v>
      </c>
      <c r="M120" s="201"/>
      <c r="N120" s="206"/>
      <c r="O120" s="206"/>
    </row>
    <row r="121" spans="1:15" s="54" customFormat="1" ht="47.25">
      <c r="A121" s="70" t="s">
        <v>141</v>
      </c>
      <c r="B121" s="65">
        <v>918</v>
      </c>
      <c r="C121" s="7" t="s">
        <v>164</v>
      </c>
      <c r="D121" s="7">
        <v>99</v>
      </c>
      <c r="E121" s="7" t="s">
        <v>48</v>
      </c>
      <c r="F121" s="7" t="s">
        <v>24</v>
      </c>
      <c r="G121" s="7"/>
      <c r="H121" s="7"/>
      <c r="I121" s="98"/>
      <c r="J121" s="35"/>
      <c r="K121" s="35">
        <f t="shared" si="29"/>
        <v>31.9</v>
      </c>
      <c r="L121" s="35">
        <f t="shared" si="29"/>
        <v>65</v>
      </c>
      <c r="M121" s="201"/>
      <c r="N121" s="206"/>
      <c r="O121" s="206"/>
    </row>
    <row r="122" spans="1:15" s="54" customFormat="1">
      <c r="A122" s="78" t="s">
        <v>220</v>
      </c>
      <c r="B122" s="65">
        <v>918</v>
      </c>
      <c r="C122" s="7" t="s">
        <v>164</v>
      </c>
      <c r="D122" s="7">
        <v>99</v>
      </c>
      <c r="E122" s="7" t="s">
        <v>48</v>
      </c>
      <c r="F122" s="7" t="s">
        <v>24</v>
      </c>
      <c r="G122" s="7" t="s">
        <v>37</v>
      </c>
      <c r="H122" s="7" t="s">
        <v>165</v>
      </c>
      <c r="I122" s="7"/>
      <c r="J122" s="34"/>
      <c r="K122" s="143">
        <f>K124</f>
        <v>31.9</v>
      </c>
      <c r="L122" s="143">
        <f>L124</f>
        <v>65</v>
      </c>
      <c r="M122" s="201"/>
      <c r="N122" s="206"/>
      <c r="O122" s="206"/>
    </row>
    <row r="123" spans="1:15" s="54" customFormat="1">
      <c r="A123" s="78" t="s">
        <v>112</v>
      </c>
      <c r="B123" s="65">
        <v>918</v>
      </c>
      <c r="C123" s="7" t="s">
        <v>164</v>
      </c>
      <c r="D123" s="7">
        <v>99</v>
      </c>
      <c r="E123" s="7" t="s">
        <v>48</v>
      </c>
      <c r="F123" s="7" t="s">
        <v>24</v>
      </c>
      <c r="G123" s="7" t="s">
        <v>37</v>
      </c>
      <c r="H123" s="7" t="s">
        <v>165</v>
      </c>
      <c r="I123" s="7" t="s">
        <v>113</v>
      </c>
      <c r="J123" s="34"/>
      <c r="K123" s="143">
        <f>K124</f>
        <v>31.9</v>
      </c>
      <c r="L123" s="143">
        <f>L124</f>
        <v>65</v>
      </c>
      <c r="M123" s="201"/>
      <c r="N123" s="206"/>
      <c r="O123" s="206"/>
    </row>
    <row r="124" spans="1:15" s="54" customFormat="1">
      <c r="A124" s="78" t="s">
        <v>47</v>
      </c>
      <c r="B124" s="65">
        <v>918</v>
      </c>
      <c r="C124" s="7" t="s">
        <v>164</v>
      </c>
      <c r="D124" s="7" t="s">
        <v>164</v>
      </c>
      <c r="E124" s="7" t="s">
        <v>48</v>
      </c>
      <c r="F124" s="7" t="s">
        <v>24</v>
      </c>
      <c r="G124" s="7" t="s">
        <v>37</v>
      </c>
      <c r="H124" s="7" t="s">
        <v>165</v>
      </c>
      <c r="I124" s="7" t="s">
        <v>49</v>
      </c>
      <c r="J124" s="34"/>
      <c r="K124" s="143">
        <v>31.9</v>
      </c>
      <c r="L124" s="143">
        <v>65</v>
      </c>
      <c r="M124" s="201"/>
      <c r="N124" s="206"/>
      <c r="O124" s="206"/>
    </row>
  </sheetData>
  <autoFilter ref="A6:L124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38">
    <cfRule type="expression" dxfId="76" priority="84" stopIfTrue="1">
      <formula>$C38=""</formula>
    </cfRule>
    <cfRule type="expression" dxfId="75" priority="85" stopIfTrue="1">
      <formula>$D38&lt;&gt;""</formula>
    </cfRule>
  </conditionalFormatting>
  <conditionalFormatting sqref="A38">
    <cfRule type="expression" dxfId="74" priority="81" stopIfTrue="1">
      <formula>$F38=""</formula>
    </cfRule>
    <cfRule type="expression" dxfId="73" priority="82" stopIfTrue="1">
      <formula>#REF!&lt;&gt;""</formula>
    </cfRule>
    <cfRule type="expression" dxfId="72" priority="83" stopIfTrue="1">
      <formula>AND($G38="",$F38&lt;&gt;"")</formula>
    </cfRule>
  </conditionalFormatting>
  <conditionalFormatting sqref="F38">
    <cfRule type="expression" dxfId="71" priority="79" stopIfTrue="1">
      <formula>$C38=""</formula>
    </cfRule>
    <cfRule type="expression" dxfId="70" priority="80" stopIfTrue="1">
      <formula>$D38&lt;&gt;""</formula>
    </cfRule>
  </conditionalFormatting>
  <conditionalFormatting sqref="F95:F96">
    <cfRule type="expression" dxfId="69" priority="66" stopIfTrue="1">
      <formula>$C95=""</formula>
    </cfRule>
    <cfRule type="expression" dxfId="68" priority="67" stopIfTrue="1">
      <formula>$D95&lt;&gt;""</formula>
    </cfRule>
  </conditionalFormatting>
  <conditionalFormatting sqref="G95:G97">
    <cfRule type="expression" dxfId="67" priority="64" stopIfTrue="1">
      <formula>$C95=""</formula>
    </cfRule>
    <cfRule type="expression" dxfId="66" priority="65" stopIfTrue="1">
      <formula>$D95&lt;&gt;""</formula>
    </cfRule>
  </conditionalFormatting>
  <conditionalFormatting sqref="A98 A101">
    <cfRule type="expression" dxfId="65" priority="61" stopIfTrue="1">
      <formula>$F98=""</formula>
    </cfRule>
    <cfRule type="expression" dxfId="64" priority="63" stopIfTrue="1">
      <formula>AND($G98="",$F98&lt;&gt;"")</formula>
    </cfRule>
  </conditionalFormatting>
  <conditionalFormatting sqref="A101">
    <cfRule type="expression" dxfId="63" priority="45" stopIfTrue="1">
      <formula>$F101=""</formula>
    </cfRule>
    <cfRule type="expression" dxfId="62" priority="47" stopIfTrue="1">
      <formula>AND($G101="",$F101&lt;&gt;"")</formula>
    </cfRule>
  </conditionalFormatting>
  <conditionalFormatting sqref="F95:F96">
    <cfRule type="expression" dxfId="61" priority="43" stopIfTrue="1">
      <formula>$C95=""</formula>
    </cfRule>
    <cfRule type="expression" dxfId="60" priority="44" stopIfTrue="1">
      <formula>$D95&lt;&gt;""</formula>
    </cfRule>
  </conditionalFormatting>
  <conditionalFormatting sqref="G95:G97">
    <cfRule type="expression" dxfId="59" priority="41" stopIfTrue="1">
      <formula>$C95=""</formula>
    </cfRule>
    <cfRule type="expression" dxfId="58" priority="42" stopIfTrue="1">
      <formula>$D95&lt;&gt;""</formula>
    </cfRule>
  </conditionalFormatting>
  <conditionalFormatting sqref="A38">
    <cfRule type="expression" dxfId="57" priority="38" stopIfTrue="1">
      <formula>$F38=""</formula>
    </cfRule>
    <cfRule type="expression" dxfId="56" priority="39" stopIfTrue="1">
      <formula>#REF!&lt;&gt;""</formula>
    </cfRule>
    <cfRule type="expression" dxfId="55" priority="40" stopIfTrue="1">
      <formula>AND($G38="",$F38&lt;&gt;"")</formula>
    </cfRule>
  </conditionalFormatting>
  <conditionalFormatting sqref="G38">
    <cfRule type="expression" dxfId="54" priority="36" stopIfTrue="1">
      <formula>$C38=""</formula>
    </cfRule>
    <cfRule type="expression" dxfId="53" priority="37" stopIfTrue="1">
      <formula>$D38&lt;&gt;""</formula>
    </cfRule>
  </conditionalFormatting>
  <conditionalFormatting sqref="F38">
    <cfRule type="expression" dxfId="52" priority="34" stopIfTrue="1">
      <formula>$C38=""</formula>
    </cfRule>
    <cfRule type="expression" dxfId="51" priority="35" stopIfTrue="1">
      <formula>$D38&lt;&gt;""</formula>
    </cfRule>
  </conditionalFormatting>
  <conditionalFormatting sqref="A35">
    <cfRule type="expression" dxfId="50" priority="10" stopIfTrue="1">
      <formula>$F35=""</formula>
    </cfRule>
    <cfRule type="expression" dxfId="49" priority="11" stopIfTrue="1">
      <formula>#REF!&lt;&gt;""</formula>
    </cfRule>
    <cfRule type="expression" dxfId="48" priority="12" stopIfTrue="1">
      <formula>AND($G35="",$F35&lt;&gt;"")</formula>
    </cfRule>
  </conditionalFormatting>
  <conditionalFormatting sqref="A35">
    <cfRule type="expression" dxfId="47" priority="7" stopIfTrue="1">
      <formula>$F35=""</formula>
    </cfRule>
    <cfRule type="expression" dxfId="46" priority="8" stopIfTrue="1">
      <formula>#REF!&lt;&gt;""</formula>
    </cfRule>
    <cfRule type="expression" dxfId="45" priority="9" stopIfTrue="1">
      <formula>AND($G35="",$F35&lt;&gt;"")</formula>
    </cfRule>
  </conditionalFormatting>
  <conditionalFormatting sqref="A44">
    <cfRule type="expression" dxfId="44" priority="4" stopIfTrue="1">
      <formula>$F44=""</formula>
    </cfRule>
    <cfRule type="expression" dxfId="43" priority="5" stopIfTrue="1">
      <formula>$H44&lt;&gt;""</formula>
    </cfRule>
    <cfRule type="expression" dxfId="42" priority="6" stopIfTrue="1">
      <formula>AND($G44="",$F44&lt;&gt;"")</formula>
    </cfRule>
  </conditionalFormatting>
  <conditionalFormatting sqref="C44">
    <cfRule type="expression" dxfId="41" priority="1" stopIfTrue="1">
      <formula>$F44=""</formula>
    </cfRule>
    <cfRule type="expression" dxfId="40" priority="2" stopIfTrue="1">
      <formula>#REF!&lt;&gt;""</formula>
    </cfRule>
    <cfRule type="expression" dxfId="39" priority="3" stopIfTrue="1">
      <formula>AND($G44="",$F44&lt;&gt;"")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A98 A101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A101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23"/>
  <sheetViews>
    <sheetView view="pageBreakPreview" topLeftCell="A82" zoomScaleNormal="75" zoomScaleSheetLayoutView="100" workbookViewId="0">
      <selection activeCell="G85" sqref="G85"/>
    </sheetView>
  </sheetViews>
  <sheetFormatPr defaultColWidth="8.5703125" defaultRowHeight="15.75"/>
  <cols>
    <col min="1" max="1" width="73.5703125" style="57" customWidth="1"/>
    <col min="2" max="2" width="6.7109375" style="58" customWidth="1"/>
    <col min="3" max="3" width="6.28515625" style="58" customWidth="1"/>
    <col min="4" max="4" width="6.5703125" style="58" customWidth="1"/>
    <col min="5" max="5" width="5.140625" style="58" customWidth="1"/>
    <col min="6" max="6" width="6" style="58" customWidth="1"/>
    <col min="7" max="7" width="10" style="58" customWidth="1"/>
    <col min="8" max="8" width="6" style="58" customWidth="1"/>
    <col min="9" max="9" width="13.7109375" style="58" customWidth="1"/>
    <col min="10" max="10" width="13.7109375" style="54" customWidth="1"/>
    <col min="11" max="11" width="13.5703125" style="54" customWidth="1"/>
    <col min="12" max="12" width="61.85546875" style="59" customWidth="1"/>
    <col min="13" max="13" width="11" style="54" customWidth="1"/>
    <col min="14" max="16384" width="8.5703125" style="54"/>
  </cols>
  <sheetData>
    <row r="1" spans="1:13" ht="114" customHeight="1">
      <c r="C1" s="216"/>
      <c r="D1" s="216"/>
      <c r="E1" s="216"/>
      <c r="G1" s="17"/>
      <c r="H1" s="17"/>
      <c r="I1" s="216" t="s">
        <v>232</v>
      </c>
      <c r="J1" s="216"/>
      <c r="K1" s="216"/>
      <c r="L1" s="17"/>
      <c r="M1" s="17"/>
    </row>
    <row r="2" spans="1:13" ht="78.75" customHeight="1">
      <c r="A2" s="225" t="s">
        <v>233</v>
      </c>
      <c r="B2" s="225"/>
      <c r="C2" s="225"/>
      <c r="D2" s="225"/>
      <c r="E2" s="225"/>
      <c r="F2" s="225"/>
      <c r="G2" s="225"/>
      <c r="H2" s="225"/>
      <c r="I2" s="225"/>
      <c r="J2" s="225"/>
      <c r="K2" s="225"/>
    </row>
    <row r="3" spans="1:13" ht="18.75" customHeight="1">
      <c r="A3" s="156"/>
      <c r="B3" s="156"/>
      <c r="C3" s="156"/>
      <c r="D3" s="156"/>
      <c r="E3" s="156"/>
      <c r="F3" s="156"/>
      <c r="G3" s="156"/>
      <c r="H3" s="156"/>
      <c r="I3" s="156"/>
      <c r="J3" s="156"/>
      <c r="K3" s="168" t="s">
        <v>188</v>
      </c>
    </row>
    <row r="4" spans="1:13" ht="16.5" customHeight="1">
      <c r="A4" s="226" t="s">
        <v>13</v>
      </c>
      <c r="B4" s="226" t="s">
        <v>14</v>
      </c>
      <c r="C4" s="226" t="s">
        <v>184</v>
      </c>
      <c r="D4" s="226" t="s">
        <v>185</v>
      </c>
      <c r="E4" s="226"/>
      <c r="F4" s="226"/>
      <c r="G4" s="226"/>
      <c r="H4" s="226" t="s">
        <v>186</v>
      </c>
      <c r="I4" s="226" t="s">
        <v>64</v>
      </c>
      <c r="J4" s="226"/>
      <c r="K4" s="226"/>
    </row>
    <row r="5" spans="1:13" ht="21.75" customHeight="1">
      <c r="A5" s="224" t="s">
        <v>187</v>
      </c>
      <c r="B5" s="224" t="s">
        <v>187</v>
      </c>
      <c r="C5" s="224" t="s">
        <v>187</v>
      </c>
      <c r="D5" s="224" t="s">
        <v>187</v>
      </c>
      <c r="E5" s="224"/>
      <c r="F5" s="224"/>
      <c r="G5" s="224"/>
      <c r="H5" s="224" t="s">
        <v>187</v>
      </c>
      <c r="I5" s="209" t="s">
        <v>193</v>
      </c>
      <c r="J5" s="209" t="s">
        <v>221</v>
      </c>
      <c r="K5" s="209" t="s">
        <v>225</v>
      </c>
    </row>
    <row r="6" spans="1:13" ht="14.25" customHeight="1">
      <c r="A6" s="60">
        <v>1</v>
      </c>
      <c r="B6" s="60">
        <v>2</v>
      </c>
      <c r="C6" s="60">
        <v>3</v>
      </c>
      <c r="D6" s="60">
        <v>4</v>
      </c>
      <c r="E6" s="60">
        <v>5</v>
      </c>
      <c r="F6" s="60">
        <v>6</v>
      </c>
      <c r="G6" s="60">
        <v>7</v>
      </c>
      <c r="H6" s="60">
        <v>8</v>
      </c>
      <c r="I6" s="55">
        <v>9</v>
      </c>
      <c r="J6" s="55">
        <v>10</v>
      </c>
      <c r="K6" s="55">
        <v>11</v>
      </c>
    </row>
    <row r="7" spans="1:13" ht="18" customHeight="1">
      <c r="A7" s="61" t="s">
        <v>23</v>
      </c>
      <c r="B7" s="62"/>
      <c r="C7" s="62"/>
      <c r="D7" s="62"/>
      <c r="E7" s="62"/>
      <c r="F7" s="62"/>
      <c r="G7" s="62"/>
      <c r="H7" s="62"/>
      <c r="I7" s="63">
        <f>I8+I56+I77+I87+I103+I110+I65</f>
        <v>2829.7830500000005</v>
      </c>
      <c r="J7" s="63">
        <f>J8+J56+J77+J87+J103+J110+J121+J65</f>
        <v>1892.4412100000002</v>
      </c>
      <c r="K7" s="63">
        <f>K8+K56+K77+K87+K103+K110+K121+K65</f>
        <v>2072.48945</v>
      </c>
    </row>
    <row r="8" spans="1:13" ht="18" customHeight="1">
      <c r="A8" s="64" t="s">
        <v>16</v>
      </c>
      <c r="B8" s="65" t="s">
        <v>17</v>
      </c>
      <c r="C8" s="65"/>
      <c r="D8" s="66"/>
      <c r="E8" s="66"/>
      <c r="F8" s="66"/>
      <c r="G8" s="66"/>
      <c r="H8" s="67"/>
      <c r="I8" s="161">
        <f>I9+I18+I37+I43</f>
        <v>1516.6674800000001</v>
      </c>
      <c r="J8" s="161">
        <f>J9+J18+J37+J43</f>
        <v>974.74120999999991</v>
      </c>
      <c r="K8" s="161">
        <f>K9+K18+K37+K43</f>
        <v>968.88945000000012</v>
      </c>
    </row>
    <row r="9" spans="1:13" ht="31.5">
      <c r="A9" s="68" t="s">
        <v>33</v>
      </c>
      <c r="B9" s="66" t="s">
        <v>17</v>
      </c>
      <c r="C9" s="66" t="s">
        <v>28</v>
      </c>
      <c r="D9" s="66"/>
      <c r="E9" s="66"/>
      <c r="F9" s="66"/>
      <c r="G9" s="66"/>
      <c r="H9" s="69"/>
      <c r="I9" s="161">
        <f t="shared" ref="I9:K13" si="0">I10</f>
        <v>437.9</v>
      </c>
      <c r="J9" s="161">
        <f t="shared" si="0"/>
        <v>356.8</v>
      </c>
      <c r="K9" s="161">
        <f t="shared" si="0"/>
        <v>356.8</v>
      </c>
    </row>
    <row r="10" spans="1:13">
      <c r="A10" s="70" t="s">
        <v>143</v>
      </c>
      <c r="B10" s="6" t="s">
        <v>17</v>
      </c>
      <c r="C10" s="6" t="s">
        <v>28</v>
      </c>
      <c r="D10" s="6" t="s">
        <v>34</v>
      </c>
      <c r="E10" s="6"/>
      <c r="F10" s="6"/>
      <c r="G10" s="6"/>
      <c r="H10" s="71"/>
      <c r="I10" s="72">
        <f t="shared" si="0"/>
        <v>437.9</v>
      </c>
      <c r="J10" s="72">
        <f t="shared" si="0"/>
        <v>356.8</v>
      </c>
      <c r="K10" s="72">
        <f t="shared" si="0"/>
        <v>356.8</v>
      </c>
    </row>
    <row r="11" spans="1:13">
      <c r="A11" s="73" t="s">
        <v>139</v>
      </c>
      <c r="B11" s="6" t="s">
        <v>17</v>
      </c>
      <c r="C11" s="6" t="s">
        <v>28</v>
      </c>
      <c r="D11" s="6">
        <v>65</v>
      </c>
      <c r="E11" s="6">
        <v>1</v>
      </c>
      <c r="F11" s="6"/>
      <c r="G11" s="6"/>
      <c r="H11" s="71"/>
      <c r="I11" s="72">
        <f>I12+I15</f>
        <v>437.9</v>
      </c>
      <c r="J11" s="72">
        <f t="shared" si="0"/>
        <v>356.8</v>
      </c>
      <c r="K11" s="72">
        <f t="shared" si="0"/>
        <v>356.8</v>
      </c>
    </row>
    <row r="12" spans="1:13">
      <c r="A12" s="74" t="s">
        <v>118</v>
      </c>
      <c r="B12" s="7" t="s">
        <v>17</v>
      </c>
      <c r="C12" s="7" t="s">
        <v>28</v>
      </c>
      <c r="D12" s="7" t="s">
        <v>34</v>
      </c>
      <c r="E12" s="7" t="s">
        <v>24</v>
      </c>
      <c r="F12" s="7" t="s">
        <v>37</v>
      </c>
      <c r="G12" s="7" t="s">
        <v>38</v>
      </c>
      <c r="H12" s="71"/>
      <c r="I12" s="72">
        <f t="shared" si="0"/>
        <v>437.9</v>
      </c>
      <c r="J12" s="72">
        <f t="shared" si="0"/>
        <v>356.8</v>
      </c>
      <c r="K12" s="72">
        <f t="shared" si="0"/>
        <v>356.8</v>
      </c>
    </row>
    <row r="13" spans="1:13" ht="63">
      <c r="A13" s="74" t="s">
        <v>108</v>
      </c>
      <c r="B13" s="7" t="s">
        <v>17</v>
      </c>
      <c r="C13" s="7" t="s">
        <v>28</v>
      </c>
      <c r="D13" s="7" t="s">
        <v>34</v>
      </c>
      <c r="E13" s="7" t="s">
        <v>24</v>
      </c>
      <c r="F13" s="7" t="s">
        <v>37</v>
      </c>
      <c r="G13" s="7" t="s">
        <v>38</v>
      </c>
      <c r="H13" s="71" t="s">
        <v>110</v>
      </c>
      <c r="I13" s="72">
        <f t="shared" si="0"/>
        <v>437.9</v>
      </c>
      <c r="J13" s="72">
        <f t="shared" si="0"/>
        <v>356.8</v>
      </c>
      <c r="K13" s="72">
        <f t="shared" si="0"/>
        <v>356.8</v>
      </c>
    </row>
    <row r="14" spans="1:13" ht="36" customHeight="1">
      <c r="A14" s="74" t="s">
        <v>109</v>
      </c>
      <c r="B14" s="7" t="s">
        <v>17</v>
      </c>
      <c r="C14" s="7" t="s">
        <v>28</v>
      </c>
      <c r="D14" s="7" t="s">
        <v>34</v>
      </c>
      <c r="E14" s="7" t="s">
        <v>24</v>
      </c>
      <c r="F14" s="7" t="s">
        <v>37</v>
      </c>
      <c r="G14" s="7" t="s">
        <v>38</v>
      </c>
      <c r="H14" s="71" t="s">
        <v>111</v>
      </c>
      <c r="I14" s="72">
        <f>'Прил 2'!J15</f>
        <v>437.9</v>
      </c>
      <c r="J14" s="72">
        <f>'Прил 2'!K15</f>
        <v>356.8</v>
      </c>
      <c r="K14" s="72">
        <f>'Прил 2'!L15</f>
        <v>356.8</v>
      </c>
    </row>
    <row r="15" spans="1:13" ht="36" hidden="1" customHeight="1">
      <c r="A15" s="8" t="s">
        <v>198</v>
      </c>
      <c r="B15" s="173" t="s">
        <v>17</v>
      </c>
      <c r="C15" s="173" t="s">
        <v>28</v>
      </c>
      <c r="D15" s="173" t="s">
        <v>34</v>
      </c>
      <c r="E15" s="173" t="s">
        <v>24</v>
      </c>
      <c r="F15" s="173" t="s">
        <v>37</v>
      </c>
      <c r="G15" s="173" t="s">
        <v>199</v>
      </c>
      <c r="H15" s="174"/>
      <c r="I15" s="72">
        <f>I16</f>
        <v>0</v>
      </c>
      <c r="J15" s="72">
        <f t="shared" ref="J15:K16" si="1">J16</f>
        <v>0</v>
      </c>
      <c r="K15" s="72">
        <f t="shared" si="1"/>
        <v>0</v>
      </c>
    </row>
    <row r="16" spans="1:13" ht="36" hidden="1" customHeight="1">
      <c r="A16" s="175" t="s">
        <v>108</v>
      </c>
      <c r="B16" s="173" t="s">
        <v>17</v>
      </c>
      <c r="C16" s="173" t="s">
        <v>28</v>
      </c>
      <c r="D16" s="173" t="s">
        <v>34</v>
      </c>
      <c r="E16" s="173" t="s">
        <v>24</v>
      </c>
      <c r="F16" s="173" t="s">
        <v>37</v>
      </c>
      <c r="G16" s="173" t="s">
        <v>199</v>
      </c>
      <c r="H16" s="174" t="s">
        <v>110</v>
      </c>
      <c r="I16" s="72">
        <f>I17</f>
        <v>0</v>
      </c>
      <c r="J16" s="72">
        <f t="shared" si="1"/>
        <v>0</v>
      </c>
      <c r="K16" s="72">
        <f t="shared" si="1"/>
        <v>0</v>
      </c>
    </row>
    <row r="17" spans="1:12" ht="36" hidden="1" customHeight="1">
      <c r="A17" s="175" t="s">
        <v>109</v>
      </c>
      <c r="B17" s="173" t="s">
        <v>17</v>
      </c>
      <c r="C17" s="173" t="s">
        <v>28</v>
      </c>
      <c r="D17" s="173" t="s">
        <v>34</v>
      </c>
      <c r="E17" s="173" t="s">
        <v>24</v>
      </c>
      <c r="F17" s="173" t="s">
        <v>37</v>
      </c>
      <c r="G17" s="173" t="s">
        <v>199</v>
      </c>
      <c r="H17" s="174" t="s">
        <v>111</v>
      </c>
      <c r="I17" s="72">
        <f>'Прил 2'!J18</f>
        <v>0</v>
      </c>
      <c r="J17" s="72">
        <f>'Прил 2'!K18</f>
        <v>0</v>
      </c>
      <c r="K17" s="72">
        <f>'Прил 2'!L18</f>
        <v>0</v>
      </c>
    </row>
    <row r="18" spans="1:12" ht="47.25">
      <c r="A18" s="75" t="s">
        <v>65</v>
      </c>
      <c r="B18" s="66" t="s">
        <v>17</v>
      </c>
      <c r="C18" s="66" t="s">
        <v>18</v>
      </c>
      <c r="D18" s="66"/>
      <c r="E18" s="66"/>
      <c r="F18" s="66"/>
      <c r="G18" s="66"/>
      <c r="H18" s="69"/>
      <c r="I18" s="161">
        <f>I19+I32</f>
        <v>1071.26748</v>
      </c>
      <c r="J18" s="161">
        <f>J19+J32</f>
        <v>612.44120999999996</v>
      </c>
      <c r="K18" s="161">
        <f>K19+K32</f>
        <v>606.58945000000006</v>
      </c>
    </row>
    <row r="19" spans="1:12">
      <c r="A19" s="70" t="s">
        <v>143</v>
      </c>
      <c r="B19" s="6" t="s">
        <v>17</v>
      </c>
      <c r="C19" s="6" t="s">
        <v>18</v>
      </c>
      <c r="D19" s="6" t="s">
        <v>34</v>
      </c>
      <c r="E19" s="6"/>
      <c r="F19" s="6"/>
      <c r="G19" s="6"/>
      <c r="H19" s="71"/>
      <c r="I19" s="72">
        <f>I20</f>
        <v>1070.76748</v>
      </c>
      <c r="J19" s="72">
        <f>J20</f>
        <v>611.94120999999996</v>
      </c>
      <c r="K19" s="72">
        <f>K20</f>
        <v>606.08945000000006</v>
      </c>
    </row>
    <row r="20" spans="1:12" ht="31.5">
      <c r="A20" s="70" t="s">
        <v>144</v>
      </c>
      <c r="B20" s="7" t="s">
        <v>17</v>
      </c>
      <c r="C20" s="7" t="s">
        <v>18</v>
      </c>
      <c r="D20" s="7" t="s">
        <v>34</v>
      </c>
      <c r="E20" s="7" t="s">
        <v>25</v>
      </c>
      <c r="F20" s="6"/>
      <c r="G20" s="6"/>
      <c r="H20" s="71"/>
      <c r="I20" s="72">
        <f>I21+I24+I29</f>
        <v>1070.76748</v>
      </c>
      <c r="J20" s="72">
        <f t="shared" ref="J20:K20" si="2">J21+J24</f>
        <v>611.94120999999996</v>
      </c>
      <c r="K20" s="72">
        <f t="shared" si="2"/>
        <v>606.08945000000006</v>
      </c>
    </row>
    <row r="21" spans="1:12" ht="33" customHeight="1">
      <c r="A21" s="74" t="s">
        <v>39</v>
      </c>
      <c r="B21" s="7" t="s">
        <v>17</v>
      </c>
      <c r="C21" s="7" t="s">
        <v>18</v>
      </c>
      <c r="D21" s="7" t="s">
        <v>34</v>
      </c>
      <c r="E21" s="7" t="s">
        <v>25</v>
      </c>
      <c r="F21" s="7" t="s">
        <v>37</v>
      </c>
      <c r="G21" s="7" t="s">
        <v>40</v>
      </c>
      <c r="H21" s="71"/>
      <c r="I21" s="72">
        <f t="shared" ref="I21:K22" si="3">I22</f>
        <v>670.5</v>
      </c>
      <c r="J21" s="72">
        <f t="shared" si="3"/>
        <v>531.94120999999996</v>
      </c>
      <c r="K21" s="72">
        <f t="shared" si="3"/>
        <v>526.08945000000006</v>
      </c>
    </row>
    <row r="22" spans="1:12" ht="63">
      <c r="A22" s="74" t="s">
        <v>108</v>
      </c>
      <c r="B22" s="7" t="s">
        <v>17</v>
      </c>
      <c r="C22" s="7" t="s">
        <v>18</v>
      </c>
      <c r="D22" s="7" t="s">
        <v>34</v>
      </c>
      <c r="E22" s="7" t="s">
        <v>25</v>
      </c>
      <c r="F22" s="7" t="s">
        <v>37</v>
      </c>
      <c r="G22" s="7" t="s">
        <v>40</v>
      </c>
      <c r="H22" s="71" t="s">
        <v>110</v>
      </c>
      <c r="I22" s="72">
        <f t="shared" si="3"/>
        <v>670.5</v>
      </c>
      <c r="J22" s="72">
        <f t="shared" si="3"/>
        <v>531.94120999999996</v>
      </c>
      <c r="K22" s="72">
        <f t="shared" si="3"/>
        <v>526.08945000000006</v>
      </c>
    </row>
    <row r="23" spans="1:12" ht="31.5">
      <c r="A23" s="74" t="s">
        <v>109</v>
      </c>
      <c r="B23" s="7" t="s">
        <v>17</v>
      </c>
      <c r="C23" s="7" t="s">
        <v>18</v>
      </c>
      <c r="D23" s="7" t="s">
        <v>34</v>
      </c>
      <c r="E23" s="7" t="s">
        <v>25</v>
      </c>
      <c r="F23" s="7" t="s">
        <v>37</v>
      </c>
      <c r="G23" s="7" t="s">
        <v>40</v>
      </c>
      <c r="H23" s="71" t="s">
        <v>111</v>
      </c>
      <c r="I23" s="72">
        <f>'Прил 2'!J24</f>
        <v>670.5</v>
      </c>
      <c r="J23" s="72">
        <f>'Прил 2'!K24</f>
        <v>531.94120999999996</v>
      </c>
      <c r="K23" s="72">
        <f>'Прил 2'!L24</f>
        <v>526.08945000000006</v>
      </c>
    </row>
    <row r="24" spans="1:12" s="58" customFormat="1" ht="31.5">
      <c r="A24" s="73" t="s">
        <v>234</v>
      </c>
      <c r="B24" s="7" t="s">
        <v>17</v>
      </c>
      <c r="C24" s="7" t="s">
        <v>18</v>
      </c>
      <c r="D24" s="7" t="s">
        <v>34</v>
      </c>
      <c r="E24" s="7" t="s">
        <v>25</v>
      </c>
      <c r="F24" s="7" t="s">
        <v>37</v>
      </c>
      <c r="G24" s="7" t="s">
        <v>41</v>
      </c>
      <c r="H24" s="71"/>
      <c r="I24" s="72">
        <f>I25+I27</f>
        <v>400.26748000000003</v>
      </c>
      <c r="J24" s="72">
        <f>J25+J27</f>
        <v>80</v>
      </c>
      <c r="K24" s="72">
        <f>K25+K27</f>
        <v>80</v>
      </c>
      <c r="L24" s="76"/>
    </row>
    <row r="25" spans="1:12" s="36" customFormat="1" ht="31.5">
      <c r="A25" s="73" t="s">
        <v>104</v>
      </c>
      <c r="B25" s="7" t="s">
        <v>17</v>
      </c>
      <c r="C25" s="7" t="s">
        <v>18</v>
      </c>
      <c r="D25" s="7" t="s">
        <v>34</v>
      </c>
      <c r="E25" s="7" t="s">
        <v>25</v>
      </c>
      <c r="F25" s="7" t="s">
        <v>37</v>
      </c>
      <c r="G25" s="7" t="s">
        <v>41</v>
      </c>
      <c r="H25" s="71" t="s">
        <v>106</v>
      </c>
      <c r="I25" s="33">
        <f t="shared" ref="I25:K25" si="4">I26</f>
        <v>370.26748000000003</v>
      </c>
      <c r="J25" s="33">
        <f t="shared" si="4"/>
        <v>50</v>
      </c>
      <c r="K25" s="33">
        <f t="shared" si="4"/>
        <v>50</v>
      </c>
      <c r="L25" s="59"/>
    </row>
    <row r="26" spans="1:12" s="36" customFormat="1" ht="31.5">
      <c r="A26" s="73" t="s">
        <v>105</v>
      </c>
      <c r="B26" s="7" t="s">
        <v>17</v>
      </c>
      <c r="C26" s="7" t="s">
        <v>18</v>
      </c>
      <c r="D26" s="7" t="s">
        <v>34</v>
      </c>
      <c r="E26" s="7" t="s">
        <v>25</v>
      </c>
      <c r="F26" s="7" t="s">
        <v>37</v>
      </c>
      <c r="G26" s="7" t="s">
        <v>41</v>
      </c>
      <c r="H26" s="6" t="s">
        <v>107</v>
      </c>
      <c r="I26" s="77">
        <f>'Прил 2'!J27</f>
        <v>370.26748000000003</v>
      </c>
      <c r="J26" s="77">
        <f>'Прил 2'!K27</f>
        <v>50</v>
      </c>
      <c r="K26" s="77">
        <f>'Прил 2'!L27</f>
        <v>50</v>
      </c>
      <c r="L26" s="59"/>
    </row>
    <row r="27" spans="1:12" s="36" customFormat="1">
      <c r="A27" s="78" t="s">
        <v>112</v>
      </c>
      <c r="B27" s="6" t="s">
        <v>17</v>
      </c>
      <c r="C27" s="6" t="s">
        <v>18</v>
      </c>
      <c r="D27" s="7" t="s">
        <v>116</v>
      </c>
      <c r="E27" s="7" t="s">
        <v>25</v>
      </c>
      <c r="F27" s="7" t="s">
        <v>37</v>
      </c>
      <c r="G27" s="7" t="s">
        <v>41</v>
      </c>
      <c r="H27" s="79" t="s">
        <v>113</v>
      </c>
      <c r="I27" s="77">
        <f>I28</f>
        <v>30</v>
      </c>
      <c r="J27" s="77">
        <f>J28</f>
        <v>30</v>
      </c>
      <c r="K27" s="77">
        <f>K28</f>
        <v>30</v>
      </c>
      <c r="L27" s="59" t="s">
        <v>26</v>
      </c>
    </row>
    <row r="28" spans="1:12" s="36" customFormat="1">
      <c r="A28" s="78" t="s">
        <v>115</v>
      </c>
      <c r="B28" s="6" t="s">
        <v>17</v>
      </c>
      <c r="C28" s="6" t="s">
        <v>18</v>
      </c>
      <c r="D28" s="6">
        <v>66</v>
      </c>
      <c r="E28" s="7" t="s">
        <v>25</v>
      </c>
      <c r="F28" s="7" t="s">
        <v>37</v>
      </c>
      <c r="G28" s="7" t="s">
        <v>41</v>
      </c>
      <c r="H28" s="79" t="s">
        <v>117</v>
      </c>
      <c r="I28" s="77">
        <f>'Прил 2'!J29</f>
        <v>30</v>
      </c>
      <c r="J28" s="77">
        <f>'Прил 2'!K29</f>
        <v>30</v>
      </c>
      <c r="K28" s="77">
        <f>'Прил 2'!L29</f>
        <v>30</v>
      </c>
      <c r="L28" s="59"/>
    </row>
    <row r="29" spans="1:12" s="36" customFormat="1" ht="47.25" hidden="1">
      <c r="A29" s="8" t="s">
        <v>198</v>
      </c>
      <c r="B29" s="176" t="s">
        <v>17</v>
      </c>
      <c r="C29" s="176" t="s">
        <v>18</v>
      </c>
      <c r="D29" s="174" t="s">
        <v>34</v>
      </c>
      <c r="E29" s="173" t="s">
        <v>25</v>
      </c>
      <c r="F29" s="173" t="s">
        <v>37</v>
      </c>
      <c r="G29" s="173" t="s">
        <v>199</v>
      </c>
      <c r="H29" s="177"/>
      <c r="I29" s="77">
        <f>I30</f>
        <v>0</v>
      </c>
      <c r="J29" s="77">
        <f t="shared" ref="J29:K30" si="5">J30</f>
        <v>0</v>
      </c>
      <c r="K29" s="77">
        <f t="shared" si="5"/>
        <v>0</v>
      </c>
      <c r="L29" s="59"/>
    </row>
    <row r="30" spans="1:12" s="36" customFormat="1" ht="63" hidden="1">
      <c r="A30" s="175" t="s">
        <v>108</v>
      </c>
      <c r="B30" s="176" t="s">
        <v>17</v>
      </c>
      <c r="C30" s="176" t="s">
        <v>18</v>
      </c>
      <c r="D30" s="174" t="s">
        <v>34</v>
      </c>
      <c r="E30" s="173" t="s">
        <v>25</v>
      </c>
      <c r="F30" s="173" t="s">
        <v>37</v>
      </c>
      <c r="G30" s="173" t="s">
        <v>199</v>
      </c>
      <c r="H30" s="177" t="s">
        <v>110</v>
      </c>
      <c r="I30" s="77">
        <f>I31</f>
        <v>0</v>
      </c>
      <c r="J30" s="77">
        <f t="shared" si="5"/>
        <v>0</v>
      </c>
      <c r="K30" s="77">
        <f t="shared" si="5"/>
        <v>0</v>
      </c>
      <c r="L30" s="59"/>
    </row>
    <row r="31" spans="1:12" s="36" customFormat="1" ht="31.5" hidden="1">
      <c r="A31" s="175" t="s">
        <v>109</v>
      </c>
      <c r="B31" s="176" t="s">
        <v>17</v>
      </c>
      <c r="C31" s="176" t="s">
        <v>18</v>
      </c>
      <c r="D31" s="174" t="s">
        <v>34</v>
      </c>
      <c r="E31" s="173" t="s">
        <v>25</v>
      </c>
      <c r="F31" s="173" t="s">
        <v>37</v>
      </c>
      <c r="G31" s="173" t="s">
        <v>199</v>
      </c>
      <c r="H31" s="177" t="s">
        <v>111</v>
      </c>
      <c r="I31" s="77">
        <f>'Прил 2'!J32</f>
        <v>0</v>
      </c>
      <c r="J31" s="77">
        <f>'Прил 2'!K32</f>
        <v>0</v>
      </c>
      <c r="K31" s="77">
        <f>'Прил 2'!L32</f>
        <v>0</v>
      </c>
      <c r="L31" s="59"/>
    </row>
    <row r="32" spans="1:12" s="81" customFormat="1" ht="47.25">
      <c r="A32" s="70" t="s">
        <v>140</v>
      </c>
      <c r="B32" s="6" t="s">
        <v>17</v>
      </c>
      <c r="C32" s="6" t="s">
        <v>18</v>
      </c>
      <c r="D32" s="71">
        <v>89</v>
      </c>
      <c r="E32" s="7"/>
      <c r="F32" s="7"/>
      <c r="G32" s="7"/>
      <c r="H32" s="80"/>
      <c r="I32" s="77">
        <f>I33</f>
        <v>0.5</v>
      </c>
      <c r="J32" s="77">
        <f t="shared" ref="J32:K35" si="6">J33</f>
        <v>0.5</v>
      </c>
      <c r="K32" s="77">
        <f t="shared" si="6"/>
        <v>0.5</v>
      </c>
      <c r="L32" s="76"/>
    </row>
    <row r="33" spans="1:12" s="81" customFormat="1" ht="47.25">
      <c r="A33" s="70" t="s">
        <v>141</v>
      </c>
      <c r="B33" s="6" t="s">
        <v>17</v>
      </c>
      <c r="C33" s="6" t="s">
        <v>18</v>
      </c>
      <c r="D33" s="71">
        <v>89</v>
      </c>
      <c r="E33" s="7" t="s">
        <v>24</v>
      </c>
      <c r="F33" s="7"/>
      <c r="G33" s="7"/>
      <c r="H33" s="80"/>
      <c r="I33" s="33">
        <f>I34</f>
        <v>0.5</v>
      </c>
      <c r="J33" s="33">
        <f t="shared" si="6"/>
        <v>0.5</v>
      </c>
      <c r="K33" s="33">
        <f t="shared" si="6"/>
        <v>0.5</v>
      </c>
      <c r="L33" s="76"/>
    </row>
    <row r="34" spans="1:12" ht="85.9" customHeight="1">
      <c r="A34" s="82" t="s">
        <v>142</v>
      </c>
      <c r="B34" s="6" t="s">
        <v>17</v>
      </c>
      <c r="C34" s="6" t="s">
        <v>18</v>
      </c>
      <c r="D34" s="71">
        <v>89</v>
      </c>
      <c r="E34" s="7" t="s">
        <v>24</v>
      </c>
      <c r="F34" s="7" t="s">
        <v>37</v>
      </c>
      <c r="G34" s="7" t="s">
        <v>43</v>
      </c>
      <c r="H34" s="80"/>
      <c r="I34" s="33">
        <f>I35</f>
        <v>0.5</v>
      </c>
      <c r="J34" s="33">
        <f t="shared" si="6"/>
        <v>0.5</v>
      </c>
      <c r="K34" s="33">
        <f t="shared" si="6"/>
        <v>0.5</v>
      </c>
    </row>
    <row r="35" spans="1:12" ht="31.5">
      <c r="A35" s="73" t="s">
        <v>104</v>
      </c>
      <c r="B35" s="6" t="s">
        <v>17</v>
      </c>
      <c r="C35" s="6" t="s">
        <v>18</v>
      </c>
      <c r="D35" s="71" t="s">
        <v>48</v>
      </c>
      <c r="E35" s="6" t="s">
        <v>24</v>
      </c>
      <c r="F35" s="7" t="s">
        <v>37</v>
      </c>
      <c r="G35" s="7" t="s">
        <v>43</v>
      </c>
      <c r="H35" s="80" t="s">
        <v>106</v>
      </c>
      <c r="I35" s="33">
        <f>I36</f>
        <v>0.5</v>
      </c>
      <c r="J35" s="33">
        <f t="shared" si="6"/>
        <v>0.5</v>
      </c>
      <c r="K35" s="33">
        <f t="shared" si="6"/>
        <v>0.5</v>
      </c>
    </row>
    <row r="36" spans="1:12" ht="31.5">
      <c r="A36" s="73" t="s">
        <v>105</v>
      </c>
      <c r="B36" s="6" t="s">
        <v>17</v>
      </c>
      <c r="C36" s="6" t="s">
        <v>18</v>
      </c>
      <c r="D36" s="71" t="s">
        <v>48</v>
      </c>
      <c r="E36" s="7" t="s">
        <v>24</v>
      </c>
      <c r="F36" s="7" t="s">
        <v>37</v>
      </c>
      <c r="G36" s="7" t="s">
        <v>43</v>
      </c>
      <c r="H36" s="80" t="s">
        <v>107</v>
      </c>
      <c r="I36" s="33">
        <f>'Прил 2'!J37</f>
        <v>0.5</v>
      </c>
      <c r="J36" s="33">
        <f>'Прил 2'!K37</f>
        <v>0.5</v>
      </c>
      <c r="K36" s="33">
        <f>'Прил 2'!L37</f>
        <v>0.5</v>
      </c>
    </row>
    <row r="37" spans="1:12">
      <c r="A37" s="68" t="s">
        <v>44</v>
      </c>
      <c r="B37" s="83" t="s">
        <v>17</v>
      </c>
      <c r="C37" s="83" t="s">
        <v>45</v>
      </c>
      <c r="D37" s="83"/>
      <c r="E37" s="160"/>
      <c r="F37" s="160"/>
      <c r="G37" s="84"/>
      <c r="H37" s="84"/>
      <c r="I37" s="166">
        <f>I38</f>
        <v>5</v>
      </c>
      <c r="J37" s="166">
        <f t="shared" ref="J37:K41" si="7">J38</f>
        <v>5</v>
      </c>
      <c r="K37" s="166">
        <f t="shared" si="7"/>
        <v>5</v>
      </c>
    </row>
    <row r="38" spans="1:12" ht="47.25">
      <c r="A38" s="70" t="s">
        <v>140</v>
      </c>
      <c r="B38" s="7" t="s">
        <v>17</v>
      </c>
      <c r="C38" s="7" t="s">
        <v>45</v>
      </c>
      <c r="D38" s="71">
        <v>89</v>
      </c>
      <c r="E38" s="7"/>
      <c r="F38" s="7"/>
      <c r="G38" s="85"/>
      <c r="H38" s="85"/>
      <c r="I38" s="33">
        <f>I39</f>
        <v>5</v>
      </c>
      <c r="J38" s="33">
        <f t="shared" si="7"/>
        <v>5</v>
      </c>
      <c r="K38" s="33">
        <f t="shared" si="7"/>
        <v>5</v>
      </c>
      <c r="L38" s="76"/>
    </row>
    <row r="39" spans="1:12" s="36" customFormat="1" ht="47.25">
      <c r="A39" s="70" t="s">
        <v>141</v>
      </c>
      <c r="B39" s="7" t="s">
        <v>17</v>
      </c>
      <c r="C39" s="7" t="s">
        <v>45</v>
      </c>
      <c r="D39" s="71">
        <v>89</v>
      </c>
      <c r="E39" s="7" t="s">
        <v>24</v>
      </c>
      <c r="F39" s="7"/>
      <c r="G39" s="85"/>
      <c r="H39" s="85"/>
      <c r="I39" s="33">
        <f>I40</f>
        <v>5</v>
      </c>
      <c r="J39" s="33">
        <f t="shared" si="7"/>
        <v>5</v>
      </c>
      <c r="K39" s="33">
        <f t="shared" si="7"/>
        <v>5</v>
      </c>
      <c r="L39" s="76"/>
    </row>
    <row r="40" spans="1:12" s="36" customFormat="1" ht="31.5">
      <c r="A40" s="73" t="s">
        <v>114</v>
      </c>
      <c r="B40" s="7" t="s">
        <v>17</v>
      </c>
      <c r="C40" s="7" t="s">
        <v>45</v>
      </c>
      <c r="D40" s="71">
        <v>89</v>
      </c>
      <c r="E40" s="7" t="s">
        <v>24</v>
      </c>
      <c r="F40" s="7" t="s">
        <v>37</v>
      </c>
      <c r="G40" s="7" t="s">
        <v>46</v>
      </c>
      <c r="H40" s="85"/>
      <c r="I40" s="33">
        <f>I41</f>
        <v>5</v>
      </c>
      <c r="J40" s="33">
        <f t="shared" si="7"/>
        <v>5</v>
      </c>
      <c r="K40" s="33">
        <f t="shared" si="7"/>
        <v>5</v>
      </c>
      <c r="L40" s="59"/>
    </row>
    <row r="41" spans="1:12" s="86" customFormat="1">
      <c r="A41" s="78" t="s">
        <v>112</v>
      </c>
      <c r="B41" s="7" t="s">
        <v>17</v>
      </c>
      <c r="C41" s="7" t="s">
        <v>45</v>
      </c>
      <c r="D41" s="71">
        <v>89</v>
      </c>
      <c r="E41" s="7" t="s">
        <v>24</v>
      </c>
      <c r="F41" s="7" t="s">
        <v>37</v>
      </c>
      <c r="G41" s="7" t="s">
        <v>46</v>
      </c>
      <c r="H41" s="85" t="s">
        <v>113</v>
      </c>
      <c r="I41" s="33">
        <f>I42</f>
        <v>5</v>
      </c>
      <c r="J41" s="33">
        <f t="shared" si="7"/>
        <v>5</v>
      </c>
      <c r="K41" s="33">
        <f t="shared" si="7"/>
        <v>5</v>
      </c>
      <c r="L41" s="59"/>
    </row>
    <row r="42" spans="1:12" s="36" customFormat="1">
      <c r="A42" s="73" t="s">
        <v>47</v>
      </c>
      <c r="B42" s="7" t="s">
        <v>17</v>
      </c>
      <c r="C42" s="7" t="s">
        <v>45</v>
      </c>
      <c r="D42" s="7" t="s">
        <v>48</v>
      </c>
      <c r="E42" s="7" t="s">
        <v>24</v>
      </c>
      <c r="F42" s="7" t="s">
        <v>37</v>
      </c>
      <c r="G42" s="7" t="s">
        <v>46</v>
      </c>
      <c r="H42" s="85" t="s">
        <v>49</v>
      </c>
      <c r="I42" s="33">
        <f>'Прил 2'!J43</f>
        <v>5</v>
      </c>
      <c r="J42" s="33">
        <f>'Прил 2'!K43</f>
        <v>5</v>
      </c>
      <c r="K42" s="33">
        <f>'Прил 2'!L43</f>
        <v>5</v>
      </c>
      <c r="L42" s="59"/>
    </row>
    <row r="43" spans="1:12" s="36" customFormat="1">
      <c r="A43" s="73" t="s">
        <v>210</v>
      </c>
      <c r="B43" s="87" t="s">
        <v>17</v>
      </c>
      <c r="C43" s="83" t="s">
        <v>32</v>
      </c>
      <c r="D43" s="7"/>
      <c r="E43" s="7"/>
      <c r="F43" s="7"/>
      <c r="G43" s="7"/>
      <c r="H43" s="85"/>
      <c r="I43" s="166">
        <f>I48+I44+I52</f>
        <v>2.5</v>
      </c>
      <c r="J43" s="166">
        <f t="shared" ref="J43:K43" si="8">J48+J44+J52</f>
        <v>0.5</v>
      </c>
      <c r="K43" s="166">
        <f t="shared" si="8"/>
        <v>0.5</v>
      </c>
      <c r="L43" s="59"/>
    </row>
    <row r="44" spans="1:12" s="36" customFormat="1" ht="47.25">
      <c r="A44" s="73" t="s">
        <v>218</v>
      </c>
      <c r="B44" s="7" t="s">
        <v>17</v>
      </c>
      <c r="C44" s="7" t="s">
        <v>32</v>
      </c>
      <c r="D44" s="85" t="s">
        <v>45</v>
      </c>
      <c r="E44" s="7"/>
      <c r="F44" s="7"/>
      <c r="G44" s="7"/>
      <c r="H44" s="98"/>
      <c r="I44" s="33">
        <f>I45</f>
        <v>2</v>
      </c>
      <c r="J44" s="33">
        <f t="shared" ref="J44:K46" si="9">J45</f>
        <v>0</v>
      </c>
      <c r="K44" s="33">
        <f t="shared" si="9"/>
        <v>0</v>
      </c>
      <c r="L44" s="59"/>
    </row>
    <row r="45" spans="1:12" s="36" customFormat="1">
      <c r="A45" s="73" t="s">
        <v>216</v>
      </c>
      <c r="B45" s="7" t="s">
        <v>17</v>
      </c>
      <c r="C45" s="7" t="s">
        <v>32</v>
      </c>
      <c r="D45" s="85" t="s">
        <v>45</v>
      </c>
      <c r="E45" s="7" t="s">
        <v>35</v>
      </c>
      <c r="F45" s="7" t="s">
        <v>37</v>
      </c>
      <c r="G45" s="7" t="s">
        <v>217</v>
      </c>
      <c r="H45" s="98"/>
      <c r="I45" s="33">
        <f>I46</f>
        <v>2</v>
      </c>
      <c r="J45" s="33">
        <f t="shared" si="9"/>
        <v>0</v>
      </c>
      <c r="K45" s="33">
        <f t="shared" si="9"/>
        <v>0</v>
      </c>
      <c r="L45" s="59"/>
    </row>
    <row r="46" spans="1:12" s="36" customFormat="1" ht="31.5">
      <c r="A46" s="73" t="s">
        <v>104</v>
      </c>
      <c r="B46" s="7" t="s">
        <v>17</v>
      </c>
      <c r="C46" s="7" t="s">
        <v>32</v>
      </c>
      <c r="D46" s="85" t="s">
        <v>45</v>
      </c>
      <c r="E46" s="7" t="s">
        <v>35</v>
      </c>
      <c r="F46" s="7" t="s">
        <v>37</v>
      </c>
      <c r="G46" s="7" t="s">
        <v>217</v>
      </c>
      <c r="H46" s="98" t="s">
        <v>106</v>
      </c>
      <c r="I46" s="33">
        <f>I47</f>
        <v>2</v>
      </c>
      <c r="J46" s="33">
        <f t="shared" si="9"/>
        <v>0</v>
      </c>
      <c r="K46" s="33">
        <f t="shared" si="9"/>
        <v>0</v>
      </c>
      <c r="L46" s="59"/>
    </row>
    <row r="47" spans="1:12" s="36" customFormat="1" ht="31.5">
      <c r="A47" s="73" t="s">
        <v>105</v>
      </c>
      <c r="B47" s="7" t="s">
        <v>17</v>
      </c>
      <c r="C47" s="7" t="s">
        <v>32</v>
      </c>
      <c r="D47" s="85" t="s">
        <v>45</v>
      </c>
      <c r="E47" s="7" t="s">
        <v>35</v>
      </c>
      <c r="F47" s="7" t="s">
        <v>37</v>
      </c>
      <c r="G47" s="7" t="s">
        <v>217</v>
      </c>
      <c r="H47" s="98" t="s">
        <v>107</v>
      </c>
      <c r="I47" s="33">
        <f>'Прил 2'!J48</f>
        <v>2</v>
      </c>
      <c r="J47" s="33">
        <f>'Прил 2'!K48</f>
        <v>0</v>
      </c>
      <c r="K47" s="33">
        <f>'Прил 2'!L48</f>
        <v>0</v>
      </c>
      <c r="L47" s="59"/>
    </row>
    <row r="48" spans="1:12" s="36" customFormat="1" ht="31.5" hidden="1">
      <c r="A48" s="73" t="s">
        <v>211</v>
      </c>
      <c r="B48" s="6" t="s">
        <v>17</v>
      </c>
      <c r="C48" s="6" t="s">
        <v>32</v>
      </c>
      <c r="D48" s="85" t="s">
        <v>212</v>
      </c>
      <c r="E48" s="7"/>
      <c r="F48" s="7"/>
      <c r="G48" s="7"/>
      <c r="H48" s="98"/>
      <c r="I48" s="33">
        <f>I49</f>
        <v>0</v>
      </c>
      <c r="J48" s="33">
        <f t="shared" ref="J48:K50" si="10">J49</f>
        <v>0</v>
      </c>
      <c r="K48" s="33">
        <f t="shared" si="10"/>
        <v>0</v>
      </c>
      <c r="L48" s="59"/>
    </row>
    <row r="49" spans="1:12" s="36" customFormat="1" hidden="1">
      <c r="A49" s="73" t="s">
        <v>213</v>
      </c>
      <c r="B49" s="6" t="s">
        <v>17</v>
      </c>
      <c r="C49" s="6" t="s">
        <v>32</v>
      </c>
      <c r="D49" s="85" t="s">
        <v>212</v>
      </c>
      <c r="E49" s="7" t="s">
        <v>35</v>
      </c>
      <c r="F49" s="7" t="s">
        <v>35</v>
      </c>
      <c r="G49" s="7" t="s">
        <v>214</v>
      </c>
      <c r="H49" s="98"/>
      <c r="I49" s="33">
        <f>I50</f>
        <v>0</v>
      </c>
      <c r="J49" s="33">
        <f t="shared" si="10"/>
        <v>0</v>
      </c>
      <c r="K49" s="33">
        <f t="shared" si="10"/>
        <v>0</v>
      </c>
      <c r="L49" s="59"/>
    </row>
    <row r="50" spans="1:12" s="36" customFormat="1" ht="31.5" hidden="1">
      <c r="A50" s="73" t="s">
        <v>104</v>
      </c>
      <c r="B50" s="6" t="s">
        <v>17</v>
      </c>
      <c r="C50" s="6" t="s">
        <v>32</v>
      </c>
      <c r="D50" s="6" t="s">
        <v>212</v>
      </c>
      <c r="E50" s="6" t="s">
        <v>35</v>
      </c>
      <c r="F50" s="6" t="s">
        <v>37</v>
      </c>
      <c r="G50" s="6" t="s">
        <v>214</v>
      </c>
      <c r="H50" s="6" t="s">
        <v>106</v>
      </c>
      <c r="I50" s="33">
        <f>I51</f>
        <v>0</v>
      </c>
      <c r="J50" s="33">
        <f t="shared" si="10"/>
        <v>0</v>
      </c>
      <c r="K50" s="33">
        <f t="shared" si="10"/>
        <v>0</v>
      </c>
      <c r="L50" s="59"/>
    </row>
    <row r="51" spans="1:12" s="36" customFormat="1" ht="31.5" hidden="1">
      <c r="A51" s="73" t="s">
        <v>105</v>
      </c>
      <c r="B51" s="6" t="s">
        <v>17</v>
      </c>
      <c r="C51" s="6" t="s">
        <v>32</v>
      </c>
      <c r="D51" s="6" t="s">
        <v>212</v>
      </c>
      <c r="E51" s="6" t="s">
        <v>35</v>
      </c>
      <c r="F51" s="6" t="s">
        <v>37</v>
      </c>
      <c r="G51" s="6" t="s">
        <v>214</v>
      </c>
      <c r="H51" s="6" t="s">
        <v>107</v>
      </c>
      <c r="I51" s="33">
        <f>'Прил 2'!J52</f>
        <v>0</v>
      </c>
      <c r="J51" s="33">
        <f>'Прил 2'!K52</f>
        <v>0</v>
      </c>
      <c r="K51" s="33">
        <f>'Прил 2'!L52</f>
        <v>0</v>
      </c>
      <c r="L51" s="59"/>
    </row>
    <row r="52" spans="1:12" s="36" customFormat="1" ht="31.5">
      <c r="A52" s="73" t="s">
        <v>231</v>
      </c>
      <c r="B52" s="6" t="s">
        <v>17</v>
      </c>
      <c r="C52" s="6" t="s">
        <v>32</v>
      </c>
      <c r="D52" s="6" t="s">
        <v>228</v>
      </c>
      <c r="E52" s="7"/>
      <c r="F52" s="7"/>
      <c r="G52" s="7"/>
      <c r="H52" s="98"/>
      <c r="I52" s="33">
        <f>I53</f>
        <v>0.5</v>
      </c>
      <c r="J52" s="33">
        <f t="shared" ref="J52:K54" si="11">J53</f>
        <v>0.5</v>
      </c>
      <c r="K52" s="33">
        <f t="shared" si="11"/>
        <v>0.5</v>
      </c>
      <c r="L52" s="59"/>
    </row>
    <row r="53" spans="1:12" s="36" customFormat="1" ht="31.5">
      <c r="A53" s="73" t="s">
        <v>229</v>
      </c>
      <c r="B53" s="6" t="s">
        <v>17</v>
      </c>
      <c r="C53" s="6" t="s">
        <v>32</v>
      </c>
      <c r="D53" s="6" t="s">
        <v>228</v>
      </c>
      <c r="E53" s="7" t="s">
        <v>35</v>
      </c>
      <c r="F53" s="7" t="s">
        <v>35</v>
      </c>
      <c r="G53" s="7" t="s">
        <v>230</v>
      </c>
      <c r="H53" s="98"/>
      <c r="I53" s="33">
        <f>I54</f>
        <v>0.5</v>
      </c>
      <c r="J53" s="33">
        <f t="shared" si="11"/>
        <v>0.5</v>
      </c>
      <c r="K53" s="33">
        <f t="shared" si="11"/>
        <v>0.5</v>
      </c>
      <c r="L53" s="59"/>
    </row>
    <row r="54" spans="1:12" s="36" customFormat="1" ht="31.5">
      <c r="A54" s="73" t="s">
        <v>104</v>
      </c>
      <c r="B54" s="6" t="s">
        <v>17</v>
      </c>
      <c r="C54" s="6" t="s">
        <v>32</v>
      </c>
      <c r="D54" s="6" t="s">
        <v>228</v>
      </c>
      <c r="E54" s="6" t="s">
        <v>35</v>
      </c>
      <c r="F54" s="6" t="s">
        <v>37</v>
      </c>
      <c r="G54" s="6" t="s">
        <v>230</v>
      </c>
      <c r="H54" s="6" t="s">
        <v>106</v>
      </c>
      <c r="I54" s="33">
        <f>I55</f>
        <v>0.5</v>
      </c>
      <c r="J54" s="33">
        <f t="shared" si="11"/>
        <v>0.5</v>
      </c>
      <c r="K54" s="33">
        <f t="shared" si="11"/>
        <v>0.5</v>
      </c>
      <c r="L54" s="59"/>
    </row>
    <row r="55" spans="1:12" s="36" customFormat="1" ht="31.5">
      <c r="A55" s="73" t="s">
        <v>105</v>
      </c>
      <c r="B55" s="6" t="s">
        <v>17</v>
      </c>
      <c r="C55" s="6" t="s">
        <v>32</v>
      </c>
      <c r="D55" s="6" t="s">
        <v>228</v>
      </c>
      <c r="E55" s="6" t="s">
        <v>35</v>
      </c>
      <c r="F55" s="6" t="s">
        <v>37</v>
      </c>
      <c r="G55" s="6" t="s">
        <v>230</v>
      </c>
      <c r="H55" s="6" t="s">
        <v>107</v>
      </c>
      <c r="I55" s="33">
        <f>'Прил 2'!J56</f>
        <v>0.5</v>
      </c>
      <c r="J55" s="33">
        <f>'Прил 2'!K56</f>
        <v>0.5</v>
      </c>
      <c r="K55" s="33">
        <f>'Прил 2'!L56</f>
        <v>0.5</v>
      </c>
      <c r="L55" s="59"/>
    </row>
    <row r="56" spans="1:12" ht="19.5" customHeight="1">
      <c r="A56" s="68" t="s">
        <v>50</v>
      </c>
      <c r="B56" s="83" t="s">
        <v>28</v>
      </c>
      <c r="C56" s="83"/>
      <c r="D56" s="84"/>
      <c r="E56" s="83"/>
      <c r="F56" s="83"/>
      <c r="G56" s="83"/>
      <c r="H56" s="163"/>
      <c r="I56" s="88">
        <f>I57</f>
        <v>159</v>
      </c>
      <c r="J56" s="88">
        <f t="shared" ref="J56:K59" si="12">J57</f>
        <v>173.9</v>
      </c>
      <c r="K56" s="88">
        <f t="shared" si="12"/>
        <v>180.2</v>
      </c>
    </row>
    <row r="57" spans="1:12" ht="18.75" customHeight="1">
      <c r="A57" s="75" t="s">
        <v>51</v>
      </c>
      <c r="B57" s="165" t="s">
        <v>28</v>
      </c>
      <c r="C57" s="165" t="s">
        <v>29</v>
      </c>
      <c r="D57" s="69"/>
      <c r="E57" s="66"/>
      <c r="F57" s="66"/>
      <c r="G57" s="66"/>
      <c r="H57" s="89"/>
      <c r="I57" s="88">
        <f>I58</f>
        <v>159</v>
      </c>
      <c r="J57" s="88">
        <f t="shared" si="12"/>
        <v>173.9</v>
      </c>
      <c r="K57" s="88">
        <f t="shared" si="12"/>
        <v>180.2</v>
      </c>
    </row>
    <row r="58" spans="1:12" ht="36.75" customHeight="1">
      <c r="A58" s="70" t="s">
        <v>140</v>
      </c>
      <c r="B58" s="79" t="s">
        <v>28</v>
      </c>
      <c r="C58" s="79" t="s">
        <v>29</v>
      </c>
      <c r="D58" s="6">
        <v>89</v>
      </c>
      <c r="E58" s="6"/>
      <c r="F58" s="6"/>
      <c r="G58" s="6"/>
      <c r="H58" s="90"/>
      <c r="I58" s="35">
        <f>I59</f>
        <v>159</v>
      </c>
      <c r="J58" s="35">
        <f t="shared" si="12"/>
        <v>173.9</v>
      </c>
      <c r="K58" s="35">
        <f t="shared" si="12"/>
        <v>180.2</v>
      </c>
      <c r="L58" s="76"/>
    </row>
    <row r="59" spans="1:12" ht="54" customHeight="1">
      <c r="A59" s="70" t="s">
        <v>141</v>
      </c>
      <c r="B59" s="79" t="s">
        <v>28</v>
      </c>
      <c r="C59" s="79" t="s">
        <v>29</v>
      </c>
      <c r="D59" s="6">
        <v>89</v>
      </c>
      <c r="E59" s="6">
        <v>1</v>
      </c>
      <c r="F59" s="6"/>
      <c r="G59" s="6"/>
      <c r="H59" s="90"/>
      <c r="I59" s="35">
        <f>I60</f>
        <v>159</v>
      </c>
      <c r="J59" s="35">
        <f t="shared" si="12"/>
        <v>173.9</v>
      </c>
      <c r="K59" s="35">
        <f t="shared" si="12"/>
        <v>180.2</v>
      </c>
      <c r="L59" s="76"/>
    </row>
    <row r="60" spans="1:12" ht="46.5" customHeight="1">
      <c r="A60" s="91" t="s">
        <v>171</v>
      </c>
      <c r="B60" s="79" t="s">
        <v>28</v>
      </c>
      <c r="C60" s="79" t="s">
        <v>29</v>
      </c>
      <c r="D60" s="92">
        <v>89</v>
      </c>
      <c r="E60" s="6">
        <v>1</v>
      </c>
      <c r="F60" s="6" t="s">
        <v>37</v>
      </c>
      <c r="G60" s="6">
        <v>51180</v>
      </c>
      <c r="H60" s="90"/>
      <c r="I60" s="35">
        <f>I61+I63</f>
        <v>159</v>
      </c>
      <c r="J60" s="35">
        <f>J61+J63</f>
        <v>173.9</v>
      </c>
      <c r="K60" s="35">
        <f>K61+K63</f>
        <v>180.2</v>
      </c>
    </row>
    <row r="61" spans="1:12" ht="62.25" customHeight="1">
      <c r="A61" s="74" t="s">
        <v>108</v>
      </c>
      <c r="B61" s="79" t="s">
        <v>28</v>
      </c>
      <c r="C61" s="79" t="s">
        <v>29</v>
      </c>
      <c r="D61" s="92">
        <v>89</v>
      </c>
      <c r="E61" s="6">
        <v>1</v>
      </c>
      <c r="F61" s="6" t="s">
        <v>37</v>
      </c>
      <c r="G61" s="6" t="s">
        <v>52</v>
      </c>
      <c r="H61" s="90" t="s">
        <v>110</v>
      </c>
      <c r="I61" s="35">
        <f>I62</f>
        <v>145</v>
      </c>
      <c r="J61" s="35">
        <f>J62</f>
        <v>145</v>
      </c>
      <c r="K61" s="35">
        <f>K62</f>
        <v>145</v>
      </c>
    </row>
    <row r="62" spans="1:12" ht="35.25" customHeight="1">
      <c r="A62" s="74" t="s">
        <v>109</v>
      </c>
      <c r="B62" s="79" t="s">
        <v>28</v>
      </c>
      <c r="C62" s="79" t="s">
        <v>29</v>
      </c>
      <c r="D62" s="92">
        <v>89</v>
      </c>
      <c r="E62" s="6">
        <v>1</v>
      </c>
      <c r="F62" s="6" t="s">
        <v>37</v>
      </c>
      <c r="G62" s="6" t="s">
        <v>52</v>
      </c>
      <c r="H62" s="90" t="s">
        <v>111</v>
      </c>
      <c r="I62" s="35">
        <f>'Прил 2'!J63</f>
        <v>145</v>
      </c>
      <c r="J62" s="35">
        <f>'Прил 2'!K63</f>
        <v>145</v>
      </c>
      <c r="K62" s="35">
        <f>'Прил 2'!L63</f>
        <v>145</v>
      </c>
    </row>
    <row r="63" spans="1:12" ht="29.25" customHeight="1">
      <c r="A63" s="73" t="s">
        <v>104</v>
      </c>
      <c r="B63" s="79" t="s">
        <v>28</v>
      </c>
      <c r="C63" s="79" t="s">
        <v>29</v>
      </c>
      <c r="D63" s="92">
        <v>89</v>
      </c>
      <c r="E63" s="6">
        <v>1</v>
      </c>
      <c r="F63" s="6" t="s">
        <v>37</v>
      </c>
      <c r="G63" s="6">
        <v>51180</v>
      </c>
      <c r="H63" s="90" t="s">
        <v>106</v>
      </c>
      <c r="I63" s="35">
        <f t="shared" ref="I63:K63" si="13">I64</f>
        <v>14</v>
      </c>
      <c r="J63" s="35">
        <f t="shared" si="13"/>
        <v>28.9</v>
      </c>
      <c r="K63" s="35">
        <f t="shared" si="13"/>
        <v>35.200000000000003</v>
      </c>
    </row>
    <row r="64" spans="1:12" ht="35.25" customHeight="1">
      <c r="A64" s="73" t="s">
        <v>105</v>
      </c>
      <c r="B64" s="79" t="s">
        <v>28</v>
      </c>
      <c r="C64" s="79" t="s">
        <v>29</v>
      </c>
      <c r="D64" s="92">
        <v>89</v>
      </c>
      <c r="E64" s="6">
        <v>1</v>
      </c>
      <c r="F64" s="6" t="s">
        <v>37</v>
      </c>
      <c r="G64" s="6">
        <v>51180</v>
      </c>
      <c r="H64" s="90" t="s">
        <v>107</v>
      </c>
      <c r="I64" s="35">
        <f>'Прил 2'!J65</f>
        <v>14</v>
      </c>
      <c r="J64" s="35">
        <f>'Прил 2'!K65</f>
        <v>28.9</v>
      </c>
      <c r="K64" s="35">
        <f>'Прил 2'!L65</f>
        <v>35.200000000000003</v>
      </c>
    </row>
    <row r="65" spans="1:12">
      <c r="A65" s="68" t="s">
        <v>200</v>
      </c>
      <c r="B65" s="165" t="s">
        <v>29</v>
      </c>
      <c r="C65" s="165"/>
      <c r="D65" s="66"/>
      <c r="E65" s="6"/>
      <c r="F65" s="6"/>
      <c r="G65" s="6"/>
      <c r="H65" s="90"/>
      <c r="I65" s="88">
        <f>I72+I66</f>
        <v>42.5</v>
      </c>
      <c r="J65" s="88">
        <f t="shared" ref="J65:K65" si="14">J72+J66</f>
        <v>45</v>
      </c>
      <c r="K65" s="88">
        <f t="shared" si="14"/>
        <v>49</v>
      </c>
    </row>
    <row r="66" spans="1:12" ht="31.5">
      <c r="A66" s="68" t="s">
        <v>243</v>
      </c>
      <c r="B66" s="79" t="s">
        <v>29</v>
      </c>
      <c r="C66" s="79" t="s">
        <v>31</v>
      </c>
      <c r="D66" s="6"/>
      <c r="E66" s="6"/>
      <c r="F66" s="6"/>
      <c r="G66" s="6"/>
      <c r="H66" s="90"/>
      <c r="I66" s="35">
        <f>I67</f>
        <v>42</v>
      </c>
      <c r="J66" s="35">
        <f t="shared" ref="J66:K70" si="15">J67</f>
        <v>45</v>
      </c>
      <c r="K66" s="35">
        <f t="shared" si="15"/>
        <v>49</v>
      </c>
    </row>
    <row r="67" spans="1:12" ht="47.25">
      <c r="A67" s="73" t="s">
        <v>245</v>
      </c>
      <c r="B67" s="79" t="s">
        <v>29</v>
      </c>
      <c r="C67" s="79" t="s">
        <v>31</v>
      </c>
      <c r="D67" s="6" t="s">
        <v>207</v>
      </c>
      <c r="E67" s="6"/>
      <c r="F67" s="6"/>
      <c r="G67" s="6"/>
      <c r="H67" s="90"/>
      <c r="I67" s="35">
        <f>I68</f>
        <v>42</v>
      </c>
      <c r="J67" s="35">
        <f t="shared" si="15"/>
        <v>45</v>
      </c>
      <c r="K67" s="35">
        <f t="shared" si="15"/>
        <v>49</v>
      </c>
    </row>
    <row r="68" spans="1:12">
      <c r="A68" s="73" t="s">
        <v>244</v>
      </c>
      <c r="B68" s="79" t="s">
        <v>29</v>
      </c>
      <c r="C68" s="79" t="s">
        <v>31</v>
      </c>
      <c r="D68" s="6" t="s">
        <v>207</v>
      </c>
      <c r="E68" s="6" t="s">
        <v>35</v>
      </c>
      <c r="F68" s="6" t="s">
        <v>18</v>
      </c>
      <c r="G68" s="6"/>
      <c r="H68" s="90"/>
      <c r="I68" s="35">
        <f>I69</f>
        <v>42</v>
      </c>
      <c r="J68" s="35">
        <f t="shared" si="15"/>
        <v>45</v>
      </c>
      <c r="K68" s="35">
        <f t="shared" si="15"/>
        <v>49</v>
      </c>
    </row>
    <row r="69" spans="1:12">
      <c r="A69" s="73" t="s">
        <v>208</v>
      </c>
      <c r="B69" s="79" t="s">
        <v>29</v>
      </c>
      <c r="C69" s="79" t="s">
        <v>31</v>
      </c>
      <c r="D69" s="6" t="s">
        <v>207</v>
      </c>
      <c r="E69" s="6" t="s">
        <v>35</v>
      </c>
      <c r="F69" s="6" t="s">
        <v>18</v>
      </c>
      <c r="G69" s="6" t="s">
        <v>209</v>
      </c>
      <c r="H69" s="90"/>
      <c r="I69" s="35">
        <f>I70</f>
        <v>42</v>
      </c>
      <c r="J69" s="35">
        <f t="shared" si="15"/>
        <v>45</v>
      </c>
      <c r="K69" s="35">
        <f t="shared" si="15"/>
        <v>49</v>
      </c>
    </row>
    <row r="70" spans="1:12" ht="31.5">
      <c r="A70" s="73" t="s">
        <v>104</v>
      </c>
      <c r="B70" s="79" t="s">
        <v>29</v>
      </c>
      <c r="C70" s="79" t="s">
        <v>31</v>
      </c>
      <c r="D70" s="6" t="s">
        <v>207</v>
      </c>
      <c r="E70" s="6" t="s">
        <v>35</v>
      </c>
      <c r="F70" s="6" t="s">
        <v>18</v>
      </c>
      <c r="G70" s="6" t="s">
        <v>209</v>
      </c>
      <c r="H70" s="90" t="s">
        <v>106</v>
      </c>
      <c r="I70" s="35">
        <f>I71</f>
        <v>42</v>
      </c>
      <c r="J70" s="35">
        <f t="shared" si="15"/>
        <v>45</v>
      </c>
      <c r="K70" s="35">
        <f t="shared" si="15"/>
        <v>49</v>
      </c>
    </row>
    <row r="71" spans="1:12" ht="31.5">
      <c r="A71" s="73" t="s">
        <v>105</v>
      </c>
      <c r="B71" s="79" t="s">
        <v>29</v>
      </c>
      <c r="C71" s="79" t="s">
        <v>31</v>
      </c>
      <c r="D71" s="6" t="s">
        <v>207</v>
      </c>
      <c r="E71" s="6" t="s">
        <v>35</v>
      </c>
      <c r="F71" s="6" t="s">
        <v>18</v>
      </c>
      <c r="G71" s="6" t="s">
        <v>209</v>
      </c>
      <c r="H71" s="90" t="s">
        <v>107</v>
      </c>
      <c r="I71" s="88">
        <f>'Прил 2'!J72</f>
        <v>42</v>
      </c>
      <c r="J71" s="88">
        <f>'Прил 2'!K72</f>
        <v>45</v>
      </c>
      <c r="K71" s="88">
        <f>'Прил 2'!L72</f>
        <v>49</v>
      </c>
    </row>
    <row r="72" spans="1:12" ht="31.5">
      <c r="A72" s="68" t="s">
        <v>201</v>
      </c>
      <c r="B72" s="165" t="s">
        <v>29</v>
      </c>
      <c r="C72" s="165" t="s">
        <v>202</v>
      </c>
      <c r="D72" s="66"/>
      <c r="E72" s="6"/>
      <c r="F72" s="6"/>
      <c r="G72" s="6"/>
      <c r="H72" s="90"/>
      <c r="I72" s="88">
        <f>I73</f>
        <v>0.5</v>
      </c>
      <c r="J72" s="88">
        <f t="shared" ref="J72:K75" si="16">J73</f>
        <v>0</v>
      </c>
      <c r="K72" s="88">
        <f t="shared" si="16"/>
        <v>0</v>
      </c>
    </row>
    <row r="73" spans="1:12" ht="31.5">
      <c r="A73" s="184" t="s">
        <v>203</v>
      </c>
      <c r="B73" s="185" t="s">
        <v>29</v>
      </c>
      <c r="C73" s="185" t="s">
        <v>202</v>
      </c>
      <c r="D73" s="6" t="s">
        <v>204</v>
      </c>
      <c r="E73" s="6"/>
      <c r="F73" s="6"/>
      <c r="G73" s="6"/>
      <c r="H73" s="90"/>
      <c r="I73" s="35">
        <f>I74</f>
        <v>0.5</v>
      </c>
      <c r="J73" s="35">
        <f t="shared" si="16"/>
        <v>0</v>
      </c>
      <c r="K73" s="35">
        <f t="shared" si="16"/>
        <v>0</v>
      </c>
    </row>
    <row r="74" spans="1:12" ht="31.5">
      <c r="A74" s="73" t="s">
        <v>205</v>
      </c>
      <c r="B74" s="79" t="s">
        <v>29</v>
      </c>
      <c r="C74" s="79" t="s">
        <v>202</v>
      </c>
      <c r="D74" s="6" t="s">
        <v>204</v>
      </c>
      <c r="E74" s="6" t="s">
        <v>35</v>
      </c>
      <c r="F74" s="6" t="s">
        <v>37</v>
      </c>
      <c r="G74" s="6" t="s">
        <v>206</v>
      </c>
      <c r="H74" s="90"/>
      <c r="I74" s="35">
        <f>I75</f>
        <v>0.5</v>
      </c>
      <c r="J74" s="35">
        <f t="shared" si="16"/>
        <v>0</v>
      </c>
      <c r="K74" s="35">
        <f t="shared" si="16"/>
        <v>0</v>
      </c>
    </row>
    <row r="75" spans="1:12" ht="31.5">
      <c r="A75" s="73" t="s">
        <v>104</v>
      </c>
      <c r="B75" s="79" t="s">
        <v>29</v>
      </c>
      <c r="C75" s="79" t="s">
        <v>202</v>
      </c>
      <c r="D75" s="6" t="s">
        <v>204</v>
      </c>
      <c r="E75" s="6" t="s">
        <v>35</v>
      </c>
      <c r="F75" s="6" t="s">
        <v>37</v>
      </c>
      <c r="G75" s="6" t="s">
        <v>206</v>
      </c>
      <c r="H75" s="90" t="s">
        <v>106</v>
      </c>
      <c r="I75" s="35">
        <f>I76</f>
        <v>0.5</v>
      </c>
      <c r="J75" s="35">
        <f t="shared" si="16"/>
        <v>0</v>
      </c>
      <c r="K75" s="35">
        <f t="shared" si="16"/>
        <v>0</v>
      </c>
    </row>
    <row r="76" spans="1:12" ht="31.5">
      <c r="A76" s="73" t="s">
        <v>105</v>
      </c>
      <c r="B76" s="79" t="s">
        <v>29</v>
      </c>
      <c r="C76" s="79" t="s">
        <v>202</v>
      </c>
      <c r="D76" s="6" t="s">
        <v>204</v>
      </c>
      <c r="E76" s="6" t="s">
        <v>35</v>
      </c>
      <c r="F76" s="6" t="s">
        <v>37</v>
      </c>
      <c r="G76" s="6" t="s">
        <v>206</v>
      </c>
      <c r="H76" s="90" t="s">
        <v>107</v>
      </c>
      <c r="I76" s="35">
        <f>'Прил 2'!J77</f>
        <v>0.5</v>
      </c>
      <c r="J76" s="35">
        <f>'Прил 2'!K77</f>
        <v>0</v>
      </c>
      <c r="K76" s="35">
        <f>'Прил 2'!L77</f>
        <v>0</v>
      </c>
    </row>
    <row r="77" spans="1:12">
      <c r="A77" s="75" t="s">
        <v>53</v>
      </c>
      <c r="B77" s="165" t="s">
        <v>18</v>
      </c>
      <c r="C77" s="165"/>
      <c r="D77" s="66"/>
      <c r="E77" s="66"/>
      <c r="F77" s="66"/>
      <c r="G77" s="66"/>
      <c r="H77" s="66"/>
      <c r="I77" s="88">
        <f>I78</f>
        <v>647.12260000000003</v>
      </c>
      <c r="J77" s="88">
        <f t="shared" ref="J77:K77" si="17">J78</f>
        <v>527.70000000000005</v>
      </c>
      <c r="K77" s="88">
        <f t="shared" si="17"/>
        <v>703.3</v>
      </c>
    </row>
    <row r="78" spans="1:12">
      <c r="A78" s="75" t="s">
        <v>54</v>
      </c>
      <c r="B78" s="66" t="s">
        <v>18</v>
      </c>
      <c r="C78" s="66" t="s">
        <v>30</v>
      </c>
      <c r="D78" s="167"/>
      <c r="E78" s="167"/>
      <c r="F78" s="167"/>
      <c r="G78" s="167"/>
      <c r="H78" s="66"/>
      <c r="I78" s="88">
        <f>I79+I83</f>
        <v>647.12260000000003</v>
      </c>
      <c r="J78" s="88">
        <f t="shared" ref="J78:K78" si="18">J79+J83</f>
        <v>527.70000000000005</v>
      </c>
      <c r="K78" s="88">
        <f t="shared" si="18"/>
        <v>703.3</v>
      </c>
    </row>
    <row r="79" spans="1:12" ht="47.25">
      <c r="A79" s="104" t="s">
        <v>219</v>
      </c>
      <c r="B79" s="7" t="s">
        <v>18</v>
      </c>
      <c r="C79" s="7" t="s">
        <v>30</v>
      </c>
      <c r="D79" s="7" t="s">
        <v>32</v>
      </c>
      <c r="E79" s="7"/>
      <c r="F79" s="7"/>
      <c r="G79" s="7"/>
      <c r="H79" s="6"/>
      <c r="I79" s="35">
        <f>I80</f>
        <v>591.12260000000003</v>
      </c>
      <c r="J79" s="35">
        <f>J81</f>
        <v>527.70000000000005</v>
      </c>
      <c r="K79" s="35">
        <f>K81</f>
        <v>703.3</v>
      </c>
      <c r="L79" s="93"/>
    </row>
    <row r="80" spans="1:12" ht="180" customHeight="1">
      <c r="A80" s="207" t="s">
        <v>223</v>
      </c>
      <c r="B80" s="7" t="s">
        <v>18</v>
      </c>
      <c r="C80" s="7" t="s">
        <v>30</v>
      </c>
      <c r="D80" s="7" t="s">
        <v>32</v>
      </c>
      <c r="E80" s="7" t="s">
        <v>35</v>
      </c>
      <c r="F80" s="7" t="s">
        <v>17</v>
      </c>
      <c r="G80" s="7" t="s">
        <v>235</v>
      </c>
      <c r="H80" s="6"/>
      <c r="I80" s="35">
        <f>I81</f>
        <v>591.12260000000003</v>
      </c>
      <c r="J80" s="35">
        <f t="shared" ref="J80:K80" si="19">J81</f>
        <v>527.70000000000005</v>
      </c>
      <c r="K80" s="35">
        <f t="shared" si="19"/>
        <v>703.3</v>
      </c>
      <c r="L80" s="93"/>
    </row>
    <row r="81" spans="1:12" ht="36" customHeight="1">
      <c r="A81" s="73" t="s">
        <v>104</v>
      </c>
      <c r="B81" s="7" t="s">
        <v>18</v>
      </c>
      <c r="C81" s="7" t="s">
        <v>30</v>
      </c>
      <c r="D81" s="7" t="s">
        <v>32</v>
      </c>
      <c r="E81" s="7" t="s">
        <v>35</v>
      </c>
      <c r="F81" s="7" t="s">
        <v>17</v>
      </c>
      <c r="G81" s="7" t="s">
        <v>235</v>
      </c>
      <c r="H81" s="6" t="s">
        <v>106</v>
      </c>
      <c r="I81" s="35">
        <f t="shared" ref="I81:K81" si="20">I82</f>
        <v>591.12260000000003</v>
      </c>
      <c r="J81" s="35">
        <f t="shared" si="20"/>
        <v>527.70000000000005</v>
      </c>
      <c r="K81" s="35">
        <f t="shared" si="20"/>
        <v>703.3</v>
      </c>
      <c r="L81" s="93"/>
    </row>
    <row r="82" spans="1:12" ht="30" customHeight="1">
      <c r="A82" s="73" t="s">
        <v>105</v>
      </c>
      <c r="B82" s="7" t="s">
        <v>18</v>
      </c>
      <c r="C82" s="7" t="s">
        <v>30</v>
      </c>
      <c r="D82" s="7" t="s">
        <v>32</v>
      </c>
      <c r="E82" s="7" t="s">
        <v>35</v>
      </c>
      <c r="F82" s="7" t="s">
        <v>17</v>
      </c>
      <c r="G82" s="7" t="s">
        <v>235</v>
      </c>
      <c r="H82" s="6" t="s">
        <v>107</v>
      </c>
      <c r="I82" s="35">
        <f>'Прил 2'!J83</f>
        <v>591.12260000000003</v>
      </c>
      <c r="J82" s="35">
        <f>'Прил 2'!K83</f>
        <v>527.70000000000005</v>
      </c>
      <c r="K82" s="35">
        <f>'Прил 2'!L83</f>
        <v>703.3</v>
      </c>
    </row>
    <row r="83" spans="1:12" ht="77.25" customHeight="1">
      <c r="A83" s="10" t="s">
        <v>246</v>
      </c>
      <c r="B83" s="6" t="s">
        <v>18</v>
      </c>
      <c r="C83" s="6" t="s">
        <v>30</v>
      </c>
      <c r="D83" s="6" t="s">
        <v>202</v>
      </c>
      <c r="E83" s="6"/>
      <c r="F83" s="6"/>
      <c r="G83" s="6"/>
      <c r="H83" s="6"/>
      <c r="I83" s="35">
        <f>I84</f>
        <v>56</v>
      </c>
      <c r="J83" s="35">
        <f t="shared" ref="J83:K85" si="21">J84</f>
        <v>0</v>
      </c>
      <c r="K83" s="35">
        <f t="shared" si="21"/>
        <v>0</v>
      </c>
    </row>
    <row r="84" spans="1:12" ht="38.25" customHeight="1">
      <c r="A84" s="207" t="s">
        <v>223</v>
      </c>
      <c r="B84" s="7" t="s">
        <v>18</v>
      </c>
      <c r="C84" s="7" t="s">
        <v>30</v>
      </c>
      <c r="D84" s="7" t="s">
        <v>202</v>
      </c>
      <c r="E84" s="7" t="s">
        <v>35</v>
      </c>
      <c r="F84" s="7" t="s">
        <v>17</v>
      </c>
      <c r="G84" s="7" t="s">
        <v>235</v>
      </c>
      <c r="H84" s="6"/>
      <c r="I84" s="35">
        <f>I85</f>
        <v>56</v>
      </c>
      <c r="J84" s="35">
        <f t="shared" si="21"/>
        <v>0</v>
      </c>
      <c r="K84" s="35">
        <f t="shared" si="21"/>
        <v>0</v>
      </c>
    </row>
    <row r="85" spans="1:12" ht="37.5" customHeight="1">
      <c r="A85" s="73" t="s">
        <v>104</v>
      </c>
      <c r="B85" s="7" t="s">
        <v>18</v>
      </c>
      <c r="C85" s="7" t="s">
        <v>30</v>
      </c>
      <c r="D85" s="7" t="s">
        <v>202</v>
      </c>
      <c r="E85" s="7" t="s">
        <v>35</v>
      </c>
      <c r="F85" s="7" t="s">
        <v>17</v>
      </c>
      <c r="G85" s="7" t="s">
        <v>235</v>
      </c>
      <c r="H85" s="6" t="s">
        <v>106</v>
      </c>
      <c r="I85" s="35">
        <f>I86</f>
        <v>56</v>
      </c>
      <c r="J85" s="35">
        <f t="shared" si="21"/>
        <v>0</v>
      </c>
      <c r="K85" s="35">
        <f t="shared" si="21"/>
        <v>0</v>
      </c>
    </row>
    <row r="86" spans="1:12" ht="27.75" customHeight="1">
      <c r="A86" s="73" t="s">
        <v>105</v>
      </c>
      <c r="B86" s="7" t="s">
        <v>18</v>
      </c>
      <c r="C86" s="7" t="s">
        <v>30</v>
      </c>
      <c r="D86" s="7" t="s">
        <v>202</v>
      </c>
      <c r="E86" s="7" t="s">
        <v>35</v>
      </c>
      <c r="F86" s="7" t="s">
        <v>17</v>
      </c>
      <c r="G86" s="7" t="s">
        <v>235</v>
      </c>
      <c r="H86" s="6" t="s">
        <v>107</v>
      </c>
      <c r="I86" s="35">
        <f>'Прил 2'!J87</f>
        <v>56</v>
      </c>
      <c r="J86" s="35">
        <f>'Прил 2'!K87</f>
        <v>0</v>
      </c>
      <c r="K86" s="35">
        <f>'Прил 2'!L87</f>
        <v>0</v>
      </c>
    </row>
    <row r="87" spans="1:12">
      <c r="A87" s="75" t="s">
        <v>21</v>
      </c>
      <c r="B87" s="66" t="s">
        <v>20</v>
      </c>
      <c r="C87" s="66"/>
      <c r="D87" s="66"/>
      <c r="E87" s="66"/>
      <c r="F87" s="66"/>
      <c r="G87" s="94"/>
      <c r="H87" s="94"/>
      <c r="I87" s="88">
        <f>I88+I94</f>
        <v>333.39296999999999</v>
      </c>
      <c r="J87" s="88">
        <f>J88+J94</f>
        <v>40</v>
      </c>
      <c r="K87" s="88">
        <f>K88+K94</f>
        <v>40</v>
      </c>
    </row>
    <row r="88" spans="1:12">
      <c r="A88" s="75" t="s">
        <v>55</v>
      </c>
      <c r="B88" s="66" t="s">
        <v>20</v>
      </c>
      <c r="C88" s="66" t="s">
        <v>28</v>
      </c>
      <c r="D88" s="66"/>
      <c r="E88" s="66"/>
      <c r="F88" s="66"/>
      <c r="G88" s="94"/>
      <c r="H88" s="94"/>
      <c r="I88" s="88">
        <f>I89</f>
        <v>70</v>
      </c>
      <c r="J88" s="88">
        <f t="shared" ref="J88:K88" si="22">J89</f>
        <v>30</v>
      </c>
      <c r="K88" s="88">
        <f t="shared" si="22"/>
        <v>30</v>
      </c>
    </row>
    <row r="89" spans="1:12" ht="47.25">
      <c r="A89" s="104" t="s">
        <v>140</v>
      </c>
      <c r="B89" s="101">
        <v>918</v>
      </c>
      <c r="C89" s="6" t="s">
        <v>20</v>
      </c>
      <c r="D89" s="6" t="s">
        <v>28</v>
      </c>
      <c r="E89" s="6" t="s">
        <v>48</v>
      </c>
      <c r="F89" s="6" t="s">
        <v>35</v>
      </c>
      <c r="G89" s="6"/>
      <c r="H89" s="11"/>
      <c r="I89" s="35">
        <f>I90</f>
        <v>70</v>
      </c>
      <c r="J89" s="35">
        <f t="shared" ref="J89:K92" si="23">J90</f>
        <v>30</v>
      </c>
      <c r="K89" s="35">
        <f t="shared" si="23"/>
        <v>30</v>
      </c>
    </row>
    <row r="90" spans="1:12" ht="47.25">
      <c r="A90" s="105" t="s">
        <v>141</v>
      </c>
      <c r="B90" s="101">
        <v>918</v>
      </c>
      <c r="C90" s="6" t="s">
        <v>20</v>
      </c>
      <c r="D90" s="6" t="s">
        <v>28</v>
      </c>
      <c r="E90" s="6" t="s">
        <v>48</v>
      </c>
      <c r="F90" s="6" t="s">
        <v>24</v>
      </c>
      <c r="G90" s="6"/>
      <c r="H90" s="11"/>
      <c r="I90" s="35">
        <f>I91</f>
        <v>70</v>
      </c>
      <c r="J90" s="35">
        <f t="shared" si="23"/>
        <v>30</v>
      </c>
      <c r="K90" s="35">
        <f t="shared" si="23"/>
        <v>30</v>
      </c>
    </row>
    <row r="91" spans="1:12" ht="63">
      <c r="A91" s="10" t="s">
        <v>236</v>
      </c>
      <c r="B91" s="6" t="s">
        <v>20</v>
      </c>
      <c r="C91" s="6" t="s">
        <v>28</v>
      </c>
      <c r="D91" s="6">
        <v>89</v>
      </c>
      <c r="E91" s="6">
        <v>1</v>
      </c>
      <c r="F91" s="6" t="s">
        <v>37</v>
      </c>
      <c r="G91" s="6" t="s">
        <v>215</v>
      </c>
      <c r="H91" s="90"/>
      <c r="I91" s="35">
        <f>I92</f>
        <v>70</v>
      </c>
      <c r="J91" s="35">
        <f t="shared" si="23"/>
        <v>30</v>
      </c>
      <c r="K91" s="35">
        <f t="shared" si="23"/>
        <v>30</v>
      </c>
    </row>
    <row r="92" spans="1:12" ht="31.5">
      <c r="A92" s="73" t="s">
        <v>104</v>
      </c>
      <c r="B92" s="6" t="s">
        <v>20</v>
      </c>
      <c r="C92" s="6" t="s">
        <v>28</v>
      </c>
      <c r="D92" s="6">
        <v>89</v>
      </c>
      <c r="E92" s="6">
        <v>1</v>
      </c>
      <c r="F92" s="6" t="s">
        <v>37</v>
      </c>
      <c r="G92" s="6" t="s">
        <v>215</v>
      </c>
      <c r="H92" s="90" t="s">
        <v>106</v>
      </c>
      <c r="I92" s="35">
        <f>I93</f>
        <v>70</v>
      </c>
      <c r="J92" s="35">
        <f t="shared" si="23"/>
        <v>30</v>
      </c>
      <c r="K92" s="35">
        <f t="shared" si="23"/>
        <v>30</v>
      </c>
    </row>
    <row r="93" spans="1:12" ht="31.5">
      <c r="A93" s="73" t="s">
        <v>105</v>
      </c>
      <c r="B93" s="6" t="s">
        <v>20</v>
      </c>
      <c r="C93" s="6" t="s">
        <v>28</v>
      </c>
      <c r="D93" s="6">
        <v>89</v>
      </c>
      <c r="E93" s="6">
        <v>1</v>
      </c>
      <c r="F93" s="6" t="s">
        <v>37</v>
      </c>
      <c r="G93" s="6" t="s">
        <v>215</v>
      </c>
      <c r="H93" s="90" t="s">
        <v>107</v>
      </c>
      <c r="I93" s="35">
        <f>'Прил 2'!J94</f>
        <v>70</v>
      </c>
      <c r="J93" s="35">
        <f>'Прил 2'!K94</f>
        <v>30</v>
      </c>
      <c r="K93" s="35">
        <f>'Прил 2'!L94</f>
        <v>30</v>
      </c>
    </row>
    <row r="94" spans="1:12">
      <c r="A94" s="75" t="s">
        <v>56</v>
      </c>
      <c r="B94" s="66" t="s">
        <v>20</v>
      </c>
      <c r="C94" s="66" t="s">
        <v>29</v>
      </c>
      <c r="D94" s="66"/>
      <c r="E94" s="66"/>
      <c r="F94" s="160"/>
      <c r="G94" s="94"/>
      <c r="H94" s="94"/>
      <c r="I94" s="88">
        <f>I95</f>
        <v>263.39296999999999</v>
      </c>
      <c r="J94" s="88">
        <f t="shared" ref="J94:K94" si="24">J95</f>
        <v>10</v>
      </c>
      <c r="K94" s="88">
        <f t="shared" si="24"/>
        <v>10</v>
      </c>
    </row>
    <row r="95" spans="1:12" ht="47.25">
      <c r="A95" s="70" t="s">
        <v>140</v>
      </c>
      <c r="B95" s="6" t="s">
        <v>20</v>
      </c>
      <c r="C95" s="6" t="s">
        <v>29</v>
      </c>
      <c r="D95" s="6" t="s">
        <v>48</v>
      </c>
      <c r="E95" s="6" t="s">
        <v>35</v>
      </c>
      <c r="F95" s="95"/>
      <c r="G95" s="34"/>
      <c r="H95" s="34"/>
      <c r="I95" s="35">
        <f>I96</f>
        <v>263.39296999999999</v>
      </c>
      <c r="J95" s="35">
        <f t="shared" ref="J95:K95" si="25">J96</f>
        <v>10</v>
      </c>
      <c r="K95" s="35">
        <f t="shared" si="25"/>
        <v>10</v>
      </c>
    </row>
    <row r="96" spans="1:12" ht="47.25">
      <c r="A96" s="70" t="s">
        <v>141</v>
      </c>
      <c r="B96" s="6" t="s">
        <v>20</v>
      </c>
      <c r="C96" s="6" t="s">
        <v>29</v>
      </c>
      <c r="D96" s="6" t="s">
        <v>48</v>
      </c>
      <c r="E96" s="11">
        <v>1</v>
      </c>
      <c r="F96" s="95"/>
      <c r="G96" s="34"/>
      <c r="H96" s="34"/>
      <c r="I96" s="35">
        <f>I97+I100</f>
        <v>263.39296999999999</v>
      </c>
      <c r="J96" s="35">
        <f t="shared" ref="J96:K96" si="26">J97+J100</f>
        <v>10</v>
      </c>
      <c r="K96" s="35">
        <f t="shared" si="26"/>
        <v>10</v>
      </c>
    </row>
    <row r="97" spans="1:12">
      <c r="A97" s="73" t="s">
        <v>57</v>
      </c>
      <c r="B97" s="6" t="s">
        <v>20</v>
      </c>
      <c r="C97" s="6" t="s">
        <v>29</v>
      </c>
      <c r="D97" s="6" t="s">
        <v>48</v>
      </c>
      <c r="E97" s="11">
        <v>1</v>
      </c>
      <c r="F97" s="7" t="s">
        <v>37</v>
      </c>
      <c r="G97" s="11">
        <v>43010</v>
      </c>
      <c r="H97" s="34"/>
      <c r="I97" s="35">
        <f>I98</f>
        <v>40.392969999999998</v>
      </c>
      <c r="J97" s="35">
        <f t="shared" ref="J97:K98" si="27">J98</f>
        <v>5</v>
      </c>
      <c r="K97" s="35">
        <f t="shared" si="27"/>
        <v>5</v>
      </c>
    </row>
    <row r="98" spans="1:12" ht="31.5">
      <c r="A98" s="73" t="s">
        <v>104</v>
      </c>
      <c r="B98" s="6" t="s">
        <v>20</v>
      </c>
      <c r="C98" s="6" t="s">
        <v>29</v>
      </c>
      <c r="D98" s="6" t="s">
        <v>48</v>
      </c>
      <c r="E98" s="11">
        <v>1</v>
      </c>
      <c r="F98" s="7" t="s">
        <v>37</v>
      </c>
      <c r="G98" s="11">
        <v>43010</v>
      </c>
      <c r="H98" s="11">
        <v>200</v>
      </c>
      <c r="I98" s="35">
        <f>I99</f>
        <v>40.392969999999998</v>
      </c>
      <c r="J98" s="35">
        <f t="shared" si="27"/>
        <v>5</v>
      </c>
      <c r="K98" s="35">
        <f t="shared" si="27"/>
        <v>5</v>
      </c>
    </row>
    <row r="99" spans="1:12" ht="31.5">
      <c r="A99" s="73" t="s">
        <v>105</v>
      </c>
      <c r="B99" s="6" t="s">
        <v>20</v>
      </c>
      <c r="C99" s="6" t="s">
        <v>29</v>
      </c>
      <c r="D99" s="6" t="s">
        <v>48</v>
      </c>
      <c r="E99" s="11">
        <v>1</v>
      </c>
      <c r="F99" s="7" t="s">
        <v>37</v>
      </c>
      <c r="G99" s="11">
        <v>43010</v>
      </c>
      <c r="H99" s="11">
        <v>240</v>
      </c>
      <c r="I99" s="35">
        <f>'Прил 2'!J100</f>
        <v>40.392969999999998</v>
      </c>
      <c r="J99" s="35">
        <f>'Прил 2'!K100</f>
        <v>5</v>
      </c>
      <c r="K99" s="35">
        <f>'Прил 2'!L100</f>
        <v>5</v>
      </c>
    </row>
    <row r="100" spans="1:12">
      <c r="A100" s="73" t="s">
        <v>146</v>
      </c>
      <c r="B100" s="6" t="s">
        <v>20</v>
      </c>
      <c r="C100" s="6" t="s">
        <v>29</v>
      </c>
      <c r="D100" s="6" t="s">
        <v>48</v>
      </c>
      <c r="E100" s="11">
        <v>1</v>
      </c>
      <c r="F100" s="7" t="s">
        <v>37</v>
      </c>
      <c r="G100" s="11">
        <v>43040</v>
      </c>
      <c r="H100" s="34"/>
      <c r="I100" s="35">
        <f>I101</f>
        <v>223</v>
      </c>
      <c r="J100" s="35">
        <f t="shared" ref="J100:K101" si="28">J101</f>
        <v>5</v>
      </c>
      <c r="K100" s="35">
        <f t="shared" si="28"/>
        <v>5</v>
      </c>
    </row>
    <row r="101" spans="1:12" ht="31.5">
      <c r="A101" s="73" t="s">
        <v>104</v>
      </c>
      <c r="B101" s="6" t="s">
        <v>20</v>
      </c>
      <c r="C101" s="6" t="s">
        <v>29</v>
      </c>
      <c r="D101" s="6" t="s">
        <v>48</v>
      </c>
      <c r="E101" s="11">
        <v>1</v>
      </c>
      <c r="F101" s="7" t="s">
        <v>37</v>
      </c>
      <c r="G101" s="11">
        <v>43040</v>
      </c>
      <c r="H101" s="11">
        <v>200</v>
      </c>
      <c r="I101" s="35">
        <f>I102</f>
        <v>223</v>
      </c>
      <c r="J101" s="35">
        <f t="shared" si="28"/>
        <v>5</v>
      </c>
      <c r="K101" s="35">
        <f t="shared" si="28"/>
        <v>5</v>
      </c>
    </row>
    <row r="102" spans="1:12" ht="31.5">
      <c r="A102" s="73" t="s">
        <v>105</v>
      </c>
      <c r="B102" s="6" t="s">
        <v>20</v>
      </c>
      <c r="C102" s="6" t="s">
        <v>29</v>
      </c>
      <c r="D102" s="6" t="s">
        <v>48</v>
      </c>
      <c r="E102" s="11">
        <v>1</v>
      </c>
      <c r="F102" s="7" t="s">
        <v>37</v>
      </c>
      <c r="G102" s="11">
        <v>43040</v>
      </c>
      <c r="H102" s="11">
        <v>240</v>
      </c>
      <c r="I102" s="35">
        <f>'Прил 2'!J103</f>
        <v>223</v>
      </c>
      <c r="J102" s="35">
        <f>'Прил 2'!K103</f>
        <v>5</v>
      </c>
      <c r="K102" s="35">
        <f>'Прил 2'!L103</f>
        <v>5</v>
      </c>
    </row>
    <row r="103" spans="1:12">
      <c r="A103" s="75" t="s">
        <v>58</v>
      </c>
      <c r="B103" s="66" t="s">
        <v>31</v>
      </c>
      <c r="C103" s="66"/>
      <c r="D103" s="69"/>
      <c r="E103" s="66"/>
      <c r="F103" s="66"/>
      <c r="G103" s="66"/>
      <c r="H103" s="89"/>
      <c r="I103" s="88">
        <f t="shared" ref="I103:K108" si="29">I104</f>
        <v>128.80000000000001</v>
      </c>
      <c r="J103" s="88">
        <f t="shared" si="29"/>
        <v>96.9</v>
      </c>
      <c r="K103" s="88">
        <f t="shared" si="29"/>
        <v>63.800000000000011</v>
      </c>
    </row>
    <row r="104" spans="1:12">
      <c r="A104" s="96" t="s">
        <v>27</v>
      </c>
      <c r="B104" s="66" t="s">
        <v>31</v>
      </c>
      <c r="C104" s="66" t="s">
        <v>17</v>
      </c>
      <c r="D104" s="89"/>
      <c r="E104" s="66"/>
      <c r="F104" s="66"/>
      <c r="G104" s="66"/>
      <c r="H104" s="89"/>
      <c r="I104" s="88">
        <f>I105</f>
        <v>128.80000000000001</v>
      </c>
      <c r="J104" s="88">
        <f t="shared" si="29"/>
        <v>96.9</v>
      </c>
      <c r="K104" s="88">
        <f t="shared" si="29"/>
        <v>63.800000000000011</v>
      </c>
    </row>
    <row r="105" spans="1:12" ht="47.25">
      <c r="A105" s="70" t="s">
        <v>140</v>
      </c>
      <c r="B105" s="6" t="s">
        <v>31</v>
      </c>
      <c r="C105" s="6" t="s">
        <v>17</v>
      </c>
      <c r="D105" s="6">
        <v>89</v>
      </c>
      <c r="E105" s="6" t="s">
        <v>35</v>
      </c>
      <c r="F105" s="6"/>
      <c r="G105" s="6"/>
      <c r="H105" s="90"/>
      <c r="I105" s="35">
        <f>I106</f>
        <v>128.80000000000001</v>
      </c>
      <c r="J105" s="35">
        <f t="shared" si="29"/>
        <v>96.9</v>
      </c>
      <c r="K105" s="35">
        <f t="shared" si="29"/>
        <v>63.800000000000011</v>
      </c>
      <c r="L105" s="76"/>
    </row>
    <row r="106" spans="1:12" ht="47.25">
      <c r="A106" s="70" t="s">
        <v>141</v>
      </c>
      <c r="B106" s="6" t="s">
        <v>31</v>
      </c>
      <c r="C106" s="6" t="s">
        <v>17</v>
      </c>
      <c r="D106" s="6">
        <v>89</v>
      </c>
      <c r="E106" s="6">
        <v>1</v>
      </c>
      <c r="F106" s="6"/>
      <c r="G106" s="6"/>
      <c r="H106" s="90"/>
      <c r="I106" s="35">
        <f>I107</f>
        <v>128.80000000000001</v>
      </c>
      <c r="J106" s="35">
        <f t="shared" si="29"/>
        <v>96.9</v>
      </c>
      <c r="K106" s="35">
        <f t="shared" si="29"/>
        <v>63.800000000000011</v>
      </c>
      <c r="L106" s="76"/>
    </row>
    <row r="107" spans="1:12">
      <c r="A107" s="70" t="s">
        <v>99</v>
      </c>
      <c r="B107" s="97" t="s">
        <v>31</v>
      </c>
      <c r="C107" s="97" t="s">
        <v>17</v>
      </c>
      <c r="D107" s="98">
        <v>89</v>
      </c>
      <c r="E107" s="7">
        <v>1</v>
      </c>
      <c r="F107" s="7" t="s">
        <v>37</v>
      </c>
      <c r="G107" s="7" t="s">
        <v>60</v>
      </c>
      <c r="H107" s="98"/>
      <c r="I107" s="35">
        <f t="shared" si="29"/>
        <v>128.80000000000001</v>
      </c>
      <c r="J107" s="35">
        <f t="shared" si="29"/>
        <v>96.9</v>
      </c>
      <c r="K107" s="35">
        <f t="shared" si="29"/>
        <v>63.800000000000011</v>
      </c>
    </row>
    <row r="108" spans="1:12">
      <c r="A108" s="70" t="s">
        <v>100</v>
      </c>
      <c r="B108" s="97" t="s">
        <v>31</v>
      </c>
      <c r="C108" s="97" t="s">
        <v>17</v>
      </c>
      <c r="D108" s="98">
        <v>89</v>
      </c>
      <c r="E108" s="7">
        <v>1</v>
      </c>
      <c r="F108" s="7" t="s">
        <v>37</v>
      </c>
      <c r="G108" s="7" t="s">
        <v>60</v>
      </c>
      <c r="H108" s="98" t="s">
        <v>102</v>
      </c>
      <c r="I108" s="35">
        <f t="shared" si="29"/>
        <v>128.80000000000001</v>
      </c>
      <c r="J108" s="35">
        <f t="shared" si="29"/>
        <v>96.9</v>
      </c>
      <c r="K108" s="35">
        <f t="shared" si="29"/>
        <v>63.800000000000011</v>
      </c>
    </row>
    <row r="109" spans="1:12">
      <c r="A109" s="70" t="s">
        <v>101</v>
      </c>
      <c r="B109" s="97" t="s">
        <v>31</v>
      </c>
      <c r="C109" s="97" t="s">
        <v>17</v>
      </c>
      <c r="D109" s="98">
        <v>89</v>
      </c>
      <c r="E109" s="7">
        <v>1</v>
      </c>
      <c r="F109" s="7" t="s">
        <v>37</v>
      </c>
      <c r="G109" s="7" t="s">
        <v>60</v>
      </c>
      <c r="H109" s="98" t="s">
        <v>103</v>
      </c>
      <c r="I109" s="35">
        <f>'Прил 2'!J110</f>
        <v>128.80000000000001</v>
      </c>
      <c r="J109" s="35">
        <f>'Прил 2'!K110</f>
        <v>96.9</v>
      </c>
      <c r="K109" s="35">
        <f>'Прил 2'!L110</f>
        <v>63.800000000000011</v>
      </c>
    </row>
    <row r="110" spans="1:12">
      <c r="A110" s="68" t="s">
        <v>19</v>
      </c>
      <c r="B110" s="162" t="s">
        <v>32</v>
      </c>
      <c r="C110" s="162"/>
      <c r="D110" s="163"/>
      <c r="E110" s="83"/>
      <c r="F110" s="83"/>
      <c r="G110" s="83"/>
      <c r="H110" s="163"/>
      <c r="I110" s="88">
        <f t="shared" ref="I110:K115" si="30">I111</f>
        <v>2.2999999999999998</v>
      </c>
      <c r="J110" s="88">
        <f t="shared" si="30"/>
        <v>2.2999999999999998</v>
      </c>
      <c r="K110" s="88">
        <f t="shared" si="30"/>
        <v>2.2999999999999998</v>
      </c>
    </row>
    <row r="111" spans="1:12" ht="31.5">
      <c r="A111" s="68" t="s">
        <v>61</v>
      </c>
      <c r="B111" s="83">
        <v>13</v>
      </c>
      <c r="C111" s="83" t="s">
        <v>17</v>
      </c>
      <c r="D111" s="84"/>
      <c r="E111" s="83"/>
      <c r="F111" s="83"/>
      <c r="G111" s="83"/>
      <c r="H111" s="163"/>
      <c r="I111" s="88">
        <f t="shared" si="30"/>
        <v>2.2999999999999998</v>
      </c>
      <c r="J111" s="88">
        <f t="shared" si="30"/>
        <v>2.2999999999999998</v>
      </c>
      <c r="K111" s="88">
        <f t="shared" si="30"/>
        <v>2.2999999999999998</v>
      </c>
    </row>
    <row r="112" spans="1:12" ht="47.25">
      <c r="A112" s="70" t="s">
        <v>140</v>
      </c>
      <c r="B112" s="7" t="s">
        <v>32</v>
      </c>
      <c r="C112" s="7" t="s">
        <v>17</v>
      </c>
      <c r="D112" s="6">
        <v>89</v>
      </c>
      <c r="E112" s="6">
        <v>0</v>
      </c>
      <c r="F112" s="7"/>
      <c r="G112" s="7"/>
      <c r="H112" s="98"/>
      <c r="I112" s="35">
        <f t="shared" si="30"/>
        <v>2.2999999999999998</v>
      </c>
      <c r="J112" s="35">
        <f t="shared" si="30"/>
        <v>2.2999999999999998</v>
      </c>
      <c r="K112" s="35">
        <f t="shared" si="30"/>
        <v>2.2999999999999998</v>
      </c>
    </row>
    <row r="113" spans="1:11" ht="47.25">
      <c r="A113" s="70" t="s">
        <v>141</v>
      </c>
      <c r="B113" s="7" t="s">
        <v>32</v>
      </c>
      <c r="C113" s="7" t="s">
        <v>17</v>
      </c>
      <c r="D113" s="6">
        <v>89</v>
      </c>
      <c r="E113" s="6">
        <v>1</v>
      </c>
      <c r="F113" s="7"/>
      <c r="G113" s="7"/>
      <c r="H113" s="98"/>
      <c r="I113" s="35">
        <f t="shared" si="30"/>
        <v>2.2999999999999998</v>
      </c>
      <c r="J113" s="35">
        <f t="shared" si="30"/>
        <v>2.2999999999999998</v>
      </c>
      <c r="K113" s="35">
        <f t="shared" si="30"/>
        <v>2.2999999999999998</v>
      </c>
    </row>
    <row r="114" spans="1:11">
      <c r="A114" s="73" t="s">
        <v>62</v>
      </c>
      <c r="B114" s="7">
        <v>13</v>
      </c>
      <c r="C114" s="7" t="s">
        <v>17</v>
      </c>
      <c r="D114" s="85">
        <v>89</v>
      </c>
      <c r="E114" s="7">
        <v>1</v>
      </c>
      <c r="F114" s="7" t="s">
        <v>37</v>
      </c>
      <c r="G114" s="7">
        <v>41240</v>
      </c>
      <c r="H114" s="98"/>
      <c r="I114" s="35">
        <f t="shared" si="30"/>
        <v>2.2999999999999998</v>
      </c>
      <c r="J114" s="35">
        <f t="shared" si="30"/>
        <v>2.2999999999999998</v>
      </c>
      <c r="K114" s="35">
        <f t="shared" si="30"/>
        <v>2.2999999999999998</v>
      </c>
    </row>
    <row r="115" spans="1:11">
      <c r="A115" s="73" t="s">
        <v>97</v>
      </c>
      <c r="B115" s="7">
        <v>13</v>
      </c>
      <c r="C115" s="7" t="s">
        <v>17</v>
      </c>
      <c r="D115" s="85">
        <v>89</v>
      </c>
      <c r="E115" s="7">
        <v>1</v>
      </c>
      <c r="F115" s="7" t="s">
        <v>37</v>
      </c>
      <c r="G115" s="7" t="s">
        <v>67</v>
      </c>
      <c r="H115" s="98" t="s">
        <v>98</v>
      </c>
      <c r="I115" s="35">
        <f t="shared" si="30"/>
        <v>2.2999999999999998</v>
      </c>
      <c r="J115" s="35">
        <f t="shared" si="30"/>
        <v>2.2999999999999998</v>
      </c>
      <c r="K115" s="35">
        <f t="shared" si="30"/>
        <v>2.2999999999999998</v>
      </c>
    </row>
    <row r="116" spans="1:11">
      <c r="A116" s="78" t="s">
        <v>63</v>
      </c>
      <c r="B116" s="7">
        <v>13</v>
      </c>
      <c r="C116" s="7" t="s">
        <v>17</v>
      </c>
      <c r="D116" s="85">
        <v>89</v>
      </c>
      <c r="E116" s="7">
        <v>1</v>
      </c>
      <c r="F116" s="7" t="s">
        <v>37</v>
      </c>
      <c r="G116" s="7">
        <v>41240</v>
      </c>
      <c r="H116" s="98">
        <v>730</v>
      </c>
      <c r="I116" s="35">
        <f>'Прил 2'!J117</f>
        <v>2.2999999999999998</v>
      </c>
      <c r="J116" s="35">
        <f>'Прил 2'!K117</f>
        <v>2.2999999999999998</v>
      </c>
      <c r="K116" s="35">
        <f>'Прил 2'!L117</f>
        <v>2.2999999999999998</v>
      </c>
    </row>
    <row r="117" spans="1:11">
      <c r="A117" s="78" t="s">
        <v>220</v>
      </c>
      <c r="B117" s="83" t="s">
        <v>164</v>
      </c>
      <c r="C117" s="83"/>
      <c r="D117" s="84"/>
      <c r="E117" s="83"/>
      <c r="F117" s="83"/>
      <c r="G117" s="83"/>
      <c r="H117" s="163"/>
      <c r="I117" s="88"/>
      <c r="J117" s="88">
        <f t="shared" ref="J117:K120" si="31">J118</f>
        <v>31.9</v>
      </c>
      <c r="K117" s="88">
        <f t="shared" si="31"/>
        <v>65</v>
      </c>
    </row>
    <row r="118" spans="1:11">
      <c r="A118" s="78" t="s">
        <v>220</v>
      </c>
      <c r="B118" s="7" t="s">
        <v>164</v>
      </c>
      <c r="C118" s="7">
        <v>99</v>
      </c>
      <c r="D118" s="85"/>
      <c r="E118" s="7"/>
      <c r="F118" s="7"/>
      <c r="G118" s="7"/>
      <c r="H118" s="98"/>
      <c r="I118" s="35"/>
      <c r="J118" s="35">
        <f t="shared" si="31"/>
        <v>31.9</v>
      </c>
      <c r="K118" s="35">
        <f t="shared" si="31"/>
        <v>65</v>
      </c>
    </row>
    <row r="119" spans="1:11" ht="47.25">
      <c r="A119" s="70" t="s">
        <v>140</v>
      </c>
      <c r="B119" s="7" t="s">
        <v>164</v>
      </c>
      <c r="C119" s="7">
        <v>99</v>
      </c>
      <c r="D119" s="7" t="s">
        <v>48</v>
      </c>
      <c r="E119" s="7" t="s">
        <v>35</v>
      </c>
      <c r="F119" s="7"/>
      <c r="G119" s="7"/>
      <c r="H119" s="98"/>
      <c r="I119" s="35"/>
      <c r="J119" s="35">
        <f t="shared" si="31"/>
        <v>31.9</v>
      </c>
      <c r="K119" s="35">
        <f t="shared" si="31"/>
        <v>65</v>
      </c>
    </row>
    <row r="120" spans="1:11" ht="47.25">
      <c r="A120" s="70" t="s">
        <v>141</v>
      </c>
      <c r="B120" s="7" t="s">
        <v>164</v>
      </c>
      <c r="C120" s="7">
        <v>99</v>
      </c>
      <c r="D120" s="7" t="s">
        <v>48</v>
      </c>
      <c r="E120" s="7" t="s">
        <v>24</v>
      </c>
      <c r="F120" s="7"/>
      <c r="G120" s="7"/>
      <c r="H120" s="98"/>
      <c r="I120" s="35"/>
      <c r="J120" s="35">
        <f t="shared" si="31"/>
        <v>31.9</v>
      </c>
      <c r="K120" s="35">
        <f t="shared" si="31"/>
        <v>65</v>
      </c>
    </row>
    <row r="121" spans="1:11">
      <c r="A121" s="78" t="s">
        <v>220</v>
      </c>
      <c r="B121" s="7" t="s">
        <v>164</v>
      </c>
      <c r="C121" s="7">
        <v>99</v>
      </c>
      <c r="D121" s="7" t="s">
        <v>48</v>
      </c>
      <c r="E121" s="7" t="s">
        <v>24</v>
      </c>
      <c r="F121" s="7" t="s">
        <v>37</v>
      </c>
      <c r="G121" s="7" t="s">
        <v>165</v>
      </c>
      <c r="H121" s="7"/>
      <c r="I121" s="34"/>
      <c r="J121" s="143">
        <f>J123</f>
        <v>31.9</v>
      </c>
      <c r="K121" s="143">
        <f>K123</f>
        <v>65</v>
      </c>
    </row>
    <row r="122" spans="1:11">
      <c r="A122" s="78" t="s">
        <v>112</v>
      </c>
      <c r="B122" s="7" t="s">
        <v>164</v>
      </c>
      <c r="C122" s="7">
        <v>99</v>
      </c>
      <c r="D122" s="7" t="s">
        <v>48</v>
      </c>
      <c r="E122" s="7" t="s">
        <v>24</v>
      </c>
      <c r="F122" s="7" t="s">
        <v>37</v>
      </c>
      <c r="G122" s="7" t="s">
        <v>165</v>
      </c>
      <c r="H122" s="7" t="s">
        <v>113</v>
      </c>
      <c r="I122" s="34"/>
      <c r="J122" s="143">
        <f>J123</f>
        <v>31.9</v>
      </c>
      <c r="K122" s="143">
        <f>K123</f>
        <v>65</v>
      </c>
    </row>
    <row r="123" spans="1:11">
      <c r="A123" s="78" t="s">
        <v>47</v>
      </c>
      <c r="B123" s="7" t="s">
        <v>164</v>
      </c>
      <c r="C123" s="7" t="s">
        <v>164</v>
      </c>
      <c r="D123" s="7" t="s">
        <v>48</v>
      </c>
      <c r="E123" s="7" t="s">
        <v>24</v>
      </c>
      <c r="F123" s="7" t="s">
        <v>37</v>
      </c>
      <c r="G123" s="7" t="s">
        <v>165</v>
      </c>
      <c r="H123" s="7" t="s">
        <v>49</v>
      </c>
      <c r="I123" s="34"/>
      <c r="J123" s="143">
        <f>'Прил 2'!K124</f>
        <v>31.9</v>
      </c>
      <c r="K123" s="143">
        <f>'Прил 2'!L124</f>
        <v>65</v>
      </c>
    </row>
  </sheetData>
  <autoFilter ref="A6:K123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39">
    <cfRule type="expression" dxfId="38" priority="47" stopIfTrue="1">
      <formula>$F39=""</formula>
    </cfRule>
    <cfRule type="expression" dxfId="37" priority="48" stopIfTrue="1">
      <formula>#REF!&lt;&gt;""</formula>
    </cfRule>
    <cfRule type="expression" dxfId="36" priority="49" stopIfTrue="1">
      <formula>AND($G39="",$F39&lt;&gt;"")</formula>
    </cfRule>
  </conditionalFormatting>
  <conditionalFormatting sqref="B63">
    <cfRule type="expression" dxfId="35" priority="44" stopIfTrue="1">
      <formula>$F63=""</formula>
    </cfRule>
    <cfRule type="expression" dxfId="34" priority="46" stopIfTrue="1">
      <formula>AND($G63="",$F63&lt;&gt;"")</formula>
    </cfRule>
  </conditionalFormatting>
  <conditionalFormatting sqref="A37">
    <cfRule type="expression" dxfId="33" priority="41" stopIfTrue="1">
      <formula>$F37=""</formula>
    </cfRule>
    <cfRule type="expression" dxfId="32" priority="42" stopIfTrue="1">
      <formula>#REF!&lt;&gt;""</formula>
    </cfRule>
    <cfRule type="expression" dxfId="31" priority="43" stopIfTrue="1">
      <formula>AND($G37="",$F37&lt;&gt;"")</formula>
    </cfRule>
  </conditionalFormatting>
  <conditionalFormatting sqref="A97 A100">
    <cfRule type="expression" dxfId="30" priority="35" stopIfTrue="1">
      <formula>$F97=""</formula>
    </cfRule>
    <cfRule type="expression" dxfId="29" priority="37" stopIfTrue="1">
      <formula>AND($G97="",$F97&lt;&gt;"")</formula>
    </cfRule>
  </conditionalFormatting>
  <conditionalFormatting sqref="A100">
    <cfRule type="expression" dxfId="28" priority="32" stopIfTrue="1">
      <formula>$F100=""</formula>
    </cfRule>
    <cfRule type="expression" dxfId="27" priority="34" stopIfTrue="1">
      <formula>AND($G100="",$F100&lt;&gt;"")</formula>
    </cfRule>
  </conditionalFormatting>
  <conditionalFormatting sqref="A37">
    <cfRule type="expression" dxfId="26" priority="29" stopIfTrue="1">
      <formula>$F37=""</formula>
    </cfRule>
    <cfRule type="expression" dxfId="25" priority="30" stopIfTrue="1">
      <formula>#REF!&lt;&gt;""</formula>
    </cfRule>
    <cfRule type="expression" dxfId="24" priority="31" stopIfTrue="1">
      <formula>AND($G37="",$F37&lt;&gt;"")</formula>
    </cfRule>
  </conditionalFormatting>
  <conditionalFormatting sqref="A34">
    <cfRule type="expression" dxfId="23" priority="26" stopIfTrue="1">
      <formula>$F34=""</formula>
    </cfRule>
    <cfRule type="expression" dxfId="22" priority="27" stopIfTrue="1">
      <formula>#REF!&lt;&gt;""</formula>
    </cfRule>
    <cfRule type="expression" dxfId="21" priority="28" stopIfTrue="1">
      <formula>AND($G34="",$F34&lt;&gt;"")</formula>
    </cfRule>
  </conditionalFormatting>
  <conditionalFormatting sqref="F37 E94:E95">
    <cfRule type="expression" dxfId="20" priority="24" stopIfTrue="1">
      <formula>$C37=""</formula>
    </cfRule>
    <cfRule type="expression" dxfId="19" priority="25" stopIfTrue="1">
      <formula>$D37&lt;&gt;""</formula>
    </cfRule>
  </conditionalFormatting>
  <conditionalFormatting sqref="E37">
    <cfRule type="expression" dxfId="18" priority="22" stopIfTrue="1">
      <formula>$C37=""</formula>
    </cfRule>
    <cfRule type="expression" dxfId="17" priority="23" stopIfTrue="1">
      <formula>$D37&lt;&gt;""</formula>
    </cfRule>
  </conditionalFormatting>
  <conditionalFormatting sqref="F94:F96">
    <cfRule type="expression" dxfId="16" priority="15" stopIfTrue="1">
      <formula>$C94=""</formula>
    </cfRule>
    <cfRule type="expression" dxfId="15" priority="16" stopIfTrue="1">
      <formula>$D94&lt;&gt;""</formula>
    </cfRule>
  </conditionalFormatting>
  <conditionalFormatting sqref="F94:F96">
    <cfRule type="expression" dxfId="14" priority="11" stopIfTrue="1">
      <formula>$C94=""</formula>
    </cfRule>
    <cfRule type="expression" dxfId="13" priority="12" stopIfTrue="1">
      <formula>$D94&lt;&gt;""</formula>
    </cfRule>
  </conditionalFormatting>
  <conditionalFormatting sqref="F37">
    <cfRule type="expression" dxfId="12" priority="9" stopIfTrue="1">
      <formula>$C37=""</formula>
    </cfRule>
    <cfRule type="expression" dxfId="11" priority="10" stopIfTrue="1">
      <formula>$D37&lt;&gt;""</formula>
    </cfRule>
  </conditionalFormatting>
  <conditionalFormatting sqref="E37">
    <cfRule type="expression" dxfId="10" priority="7" stopIfTrue="1">
      <formula>$C37=""</formula>
    </cfRule>
    <cfRule type="expression" dxfId="9" priority="8" stopIfTrue="1">
      <formula>$D37&lt;&gt;""</formula>
    </cfRule>
  </conditionalFormatting>
  <conditionalFormatting sqref="A43">
    <cfRule type="expression" dxfId="8" priority="4" stopIfTrue="1">
      <formula>$F43=""</formula>
    </cfRule>
    <cfRule type="expression" dxfId="7" priority="5" stopIfTrue="1">
      <formula>$H43&lt;&gt;""</formula>
    </cfRule>
    <cfRule type="expression" dxfId="6" priority="6" stopIfTrue="1">
      <formula>AND($G43="",$F43&lt;&gt;"")</formula>
    </cfRule>
  </conditionalFormatting>
  <conditionalFormatting sqref="B43">
    <cfRule type="expression" dxfId="5" priority="1" stopIfTrue="1">
      <formula>$F43=""</formula>
    </cfRule>
    <cfRule type="expression" dxfId="4" priority="2" stopIfTrue="1">
      <formula>#REF!&lt;&gt;""</formula>
    </cfRule>
    <cfRule type="expression" dxfId="3" priority="3" stopIfTrue="1">
      <formula>AND($G43="",$F43&lt;&gt;"")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B63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A97 A100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A100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55"/>
  <sheetViews>
    <sheetView view="pageBreakPreview" topLeftCell="A22" zoomScaleNormal="100" zoomScaleSheetLayoutView="100" workbookViewId="0">
      <selection activeCell="A8" sqref="A8"/>
    </sheetView>
  </sheetViews>
  <sheetFormatPr defaultColWidth="9.140625" defaultRowHeight="15"/>
  <cols>
    <col min="1" max="1" width="72.7109375" style="119" customWidth="1"/>
    <col min="2" max="8" width="9.140625" style="54"/>
    <col min="9" max="9" width="9.140625" style="54" customWidth="1"/>
    <col min="10" max="10" width="12" style="54" customWidth="1"/>
    <col min="11" max="11" width="11.7109375" style="54" customWidth="1"/>
    <col min="12" max="12" width="14.140625" style="54" customWidth="1"/>
    <col min="13" max="43" width="9.140625" style="58"/>
    <col min="44" max="16384" width="9.140625" style="54"/>
  </cols>
  <sheetData>
    <row r="1" spans="1:43" ht="123.75" customHeight="1">
      <c r="A1" s="106"/>
      <c r="B1" s="107"/>
      <c r="C1" s="108"/>
      <c r="D1" s="108"/>
      <c r="E1" s="216"/>
      <c r="F1" s="216"/>
      <c r="G1" s="216"/>
      <c r="H1" s="17"/>
      <c r="I1" s="17"/>
      <c r="J1" s="216" t="s">
        <v>237</v>
      </c>
      <c r="K1" s="216"/>
      <c r="L1" s="216"/>
      <c r="M1" s="17"/>
    </row>
    <row r="2" spans="1:43" ht="83.25" customHeight="1">
      <c r="A2" s="228" t="s">
        <v>238</v>
      </c>
      <c r="B2" s="228"/>
      <c r="C2" s="228"/>
      <c r="D2" s="228"/>
      <c r="E2" s="228"/>
      <c r="F2" s="228"/>
      <c r="G2" s="228"/>
      <c r="H2" s="228"/>
      <c r="I2" s="228"/>
      <c r="J2" s="228"/>
      <c r="K2" s="228"/>
      <c r="L2" s="228"/>
    </row>
    <row r="3" spans="1:43" ht="15.75">
      <c r="A3" s="227"/>
      <c r="B3" s="227"/>
      <c r="C3" s="227"/>
      <c r="D3" s="227"/>
      <c r="E3" s="227"/>
      <c r="F3" s="227"/>
      <c r="G3" s="227"/>
      <c r="H3" s="227"/>
      <c r="I3" s="227"/>
      <c r="J3" s="227"/>
      <c r="K3" s="169"/>
      <c r="L3" s="36" t="s">
        <v>188</v>
      </c>
    </row>
    <row r="4" spans="1:43" ht="15.75">
      <c r="A4" s="224" t="s">
        <v>13</v>
      </c>
      <c r="B4" s="224" t="s">
        <v>185</v>
      </c>
      <c r="C4" s="224"/>
      <c r="D4" s="224"/>
      <c r="E4" s="224"/>
      <c r="F4" s="224" t="s">
        <v>15</v>
      </c>
      <c r="G4" s="224" t="s">
        <v>14</v>
      </c>
      <c r="H4" s="224" t="s">
        <v>184</v>
      </c>
      <c r="I4" s="224" t="s">
        <v>22</v>
      </c>
      <c r="J4" s="224" t="s">
        <v>64</v>
      </c>
      <c r="K4" s="224"/>
      <c r="L4" s="224"/>
    </row>
    <row r="5" spans="1:43" ht="19.899999999999999" customHeight="1">
      <c r="A5" s="224" t="s">
        <v>187</v>
      </c>
      <c r="B5" s="224" t="s">
        <v>187</v>
      </c>
      <c r="C5" s="224"/>
      <c r="D5" s="224"/>
      <c r="E5" s="224"/>
      <c r="F5" s="224" t="s">
        <v>187</v>
      </c>
      <c r="G5" s="224" t="s">
        <v>187</v>
      </c>
      <c r="H5" s="224" t="s">
        <v>187</v>
      </c>
      <c r="I5" s="224" t="s">
        <v>187</v>
      </c>
      <c r="J5" s="209" t="s">
        <v>193</v>
      </c>
      <c r="K5" s="209" t="s">
        <v>221</v>
      </c>
      <c r="L5" s="209" t="s">
        <v>225</v>
      </c>
    </row>
    <row r="6" spans="1:43" s="114" customFormat="1" ht="15.75">
      <c r="A6" s="109">
        <v>1</v>
      </c>
      <c r="B6" s="60">
        <v>2</v>
      </c>
      <c r="C6" s="60">
        <v>3</v>
      </c>
      <c r="D6" s="60">
        <v>4</v>
      </c>
      <c r="E6" s="110">
        <v>5</v>
      </c>
      <c r="F6" s="60">
        <v>6</v>
      </c>
      <c r="G6" s="111">
        <v>7</v>
      </c>
      <c r="H6" s="60">
        <v>8</v>
      </c>
      <c r="I6" s="60">
        <v>9</v>
      </c>
      <c r="J6" s="112" t="s">
        <v>31</v>
      </c>
      <c r="K6" s="112" t="s">
        <v>45</v>
      </c>
      <c r="L6" s="113" t="s">
        <v>148</v>
      </c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58"/>
    </row>
    <row r="7" spans="1:43" s="116" customFormat="1" ht="19.899999999999999" customHeight="1">
      <c r="A7" s="120" t="s">
        <v>23</v>
      </c>
      <c r="B7" s="83"/>
      <c r="C7" s="83"/>
      <c r="D7" s="83"/>
      <c r="E7" s="83"/>
      <c r="F7" s="83"/>
      <c r="G7" s="83"/>
      <c r="H7" s="83"/>
      <c r="I7" s="83"/>
      <c r="J7" s="88">
        <f>J57+J95+J8+J36+J43+J15+J22+J29+J50</f>
        <v>2829.7830500000005</v>
      </c>
      <c r="K7" s="88">
        <f t="shared" ref="K7:L7" si="0">K57+K95+K8+K36+K43+K15+K22+K29+K50</f>
        <v>1892.44121</v>
      </c>
      <c r="L7" s="88">
        <f t="shared" si="0"/>
        <v>2072.48945</v>
      </c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15"/>
      <c r="Y7" s="115"/>
      <c r="Z7" s="115"/>
      <c r="AA7" s="115"/>
      <c r="AB7" s="115"/>
      <c r="AC7" s="115"/>
      <c r="AD7" s="115"/>
      <c r="AE7" s="115"/>
      <c r="AF7" s="115"/>
      <c r="AG7" s="115"/>
      <c r="AH7" s="115"/>
      <c r="AI7" s="115"/>
      <c r="AJ7" s="115"/>
      <c r="AK7" s="115"/>
      <c r="AL7" s="115"/>
      <c r="AM7" s="115"/>
      <c r="AN7" s="115"/>
      <c r="AO7" s="115"/>
      <c r="AP7" s="115"/>
      <c r="AQ7" s="115"/>
    </row>
    <row r="8" spans="1:43" s="116" customFormat="1" ht="49.5" customHeight="1">
      <c r="A8" s="73" t="s">
        <v>245</v>
      </c>
      <c r="B8" s="6" t="s">
        <v>207</v>
      </c>
      <c r="C8" s="6"/>
      <c r="D8" s="6"/>
      <c r="E8" s="6"/>
      <c r="F8" s="6"/>
      <c r="G8" s="83"/>
      <c r="H8" s="83"/>
      <c r="I8" s="83"/>
      <c r="J8" s="35">
        <f t="shared" ref="J8:J13" si="1">J9</f>
        <v>42</v>
      </c>
      <c r="K8" s="35">
        <f t="shared" ref="K8:L13" si="2">K9</f>
        <v>45</v>
      </c>
      <c r="L8" s="35">
        <f t="shared" si="2"/>
        <v>49</v>
      </c>
      <c r="M8" s="115"/>
      <c r="N8" s="115"/>
      <c r="O8" s="115"/>
      <c r="P8" s="115"/>
      <c r="Q8" s="115"/>
      <c r="R8" s="115"/>
      <c r="S8" s="115"/>
      <c r="T8" s="115"/>
      <c r="U8" s="115"/>
      <c r="V8" s="115"/>
      <c r="W8" s="115"/>
      <c r="X8" s="115"/>
      <c r="Y8" s="115"/>
      <c r="Z8" s="115"/>
      <c r="AA8" s="115"/>
      <c r="AB8" s="115"/>
      <c r="AC8" s="115"/>
      <c r="AD8" s="115"/>
      <c r="AE8" s="115"/>
      <c r="AF8" s="115"/>
      <c r="AG8" s="115"/>
      <c r="AH8" s="115"/>
      <c r="AI8" s="115"/>
      <c r="AJ8" s="115"/>
      <c r="AK8" s="115"/>
      <c r="AL8" s="115"/>
      <c r="AM8" s="115"/>
      <c r="AN8" s="115"/>
      <c r="AO8" s="115"/>
      <c r="AP8" s="115"/>
      <c r="AQ8" s="115"/>
    </row>
    <row r="9" spans="1:43" s="116" customFormat="1" ht="19.899999999999999" customHeight="1">
      <c r="A9" s="73" t="s">
        <v>208</v>
      </c>
      <c r="B9" s="6" t="s">
        <v>207</v>
      </c>
      <c r="C9" s="6" t="s">
        <v>35</v>
      </c>
      <c r="D9" s="6" t="s">
        <v>37</v>
      </c>
      <c r="E9" s="6" t="s">
        <v>209</v>
      </c>
      <c r="F9" s="6"/>
      <c r="G9" s="83"/>
      <c r="H9" s="83"/>
      <c r="I9" s="83"/>
      <c r="J9" s="35">
        <f t="shared" si="1"/>
        <v>42</v>
      </c>
      <c r="K9" s="35">
        <f t="shared" si="2"/>
        <v>45</v>
      </c>
      <c r="L9" s="35">
        <f t="shared" si="2"/>
        <v>49</v>
      </c>
      <c r="M9" s="115"/>
      <c r="N9" s="115"/>
      <c r="O9" s="115"/>
      <c r="P9" s="115"/>
      <c r="Q9" s="115"/>
      <c r="R9" s="115"/>
      <c r="S9" s="115"/>
      <c r="T9" s="115"/>
      <c r="U9" s="115"/>
      <c r="V9" s="115"/>
      <c r="W9" s="115"/>
      <c r="X9" s="115"/>
      <c r="Y9" s="115"/>
      <c r="Z9" s="115"/>
      <c r="AA9" s="115"/>
      <c r="AB9" s="115"/>
      <c r="AC9" s="115"/>
      <c r="AD9" s="115"/>
      <c r="AE9" s="115"/>
      <c r="AF9" s="115"/>
      <c r="AG9" s="115"/>
      <c r="AH9" s="115"/>
      <c r="AI9" s="115"/>
      <c r="AJ9" s="115"/>
      <c r="AK9" s="115"/>
      <c r="AL9" s="115"/>
      <c r="AM9" s="115"/>
      <c r="AN9" s="115"/>
      <c r="AO9" s="115"/>
      <c r="AP9" s="115"/>
      <c r="AQ9" s="115"/>
    </row>
    <row r="10" spans="1:43" s="116" customFormat="1" ht="19.899999999999999" customHeight="1">
      <c r="A10" s="73" t="s">
        <v>104</v>
      </c>
      <c r="B10" s="6" t="s">
        <v>207</v>
      </c>
      <c r="C10" s="6" t="s">
        <v>35</v>
      </c>
      <c r="D10" s="6" t="s">
        <v>37</v>
      </c>
      <c r="E10" s="6" t="s">
        <v>209</v>
      </c>
      <c r="F10" s="6" t="s">
        <v>106</v>
      </c>
      <c r="G10" s="83"/>
      <c r="H10" s="83"/>
      <c r="I10" s="83"/>
      <c r="J10" s="35">
        <f t="shared" si="1"/>
        <v>42</v>
      </c>
      <c r="K10" s="35">
        <f t="shared" si="2"/>
        <v>45</v>
      </c>
      <c r="L10" s="35">
        <f t="shared" si="2"/>
        <v>49</v>
      </c>
      <c r="M10" s="115"/>
      <c r="N10" s="115"/>
      <c r="O10" s="115"/>
      <c r="P10" s="115"/>
      <c r="Q10" s="115"/>
      <c r="R10" s="115"/>
      <c r="S10" s="115"/>
      <c r="T10" s="115"/>
      <c r="U10" s="115"/>
      <c r="V10" s="115"/>
      <c r="W10" s="115"/>
      <c r="X10" s="115"/>
      <c r="Y10" s="115"/>
      <c r="Z10" s="115"/>
      <c r="AA10" s="115"/>
      <c r="AB10" s="115"/>
      <c r="AC10" s="115"/>
      <c r="AD10" s="115"/>
      <c r="AE10" s="115"/>
      <c r="AF10" s="115"/>
      <c r="AG10" s="115"/>
      <c r="AH10" s="115"/>
      <c r="AI10" s="115"/>
      <c r="AJ10" s="115"/>
      <c r="AK10" s="115"/>
      <c r="AL10" s="115"/>
      <c r="AM10" s="115"/>
      <c r="AN10" s="115"/>
      <c r="AO10" s="115"/>
      <c r="AP10" s="115"/>
      <c r="AQ10" s="115"/>
    </row>
    <row r="11" spans="1:43" s="116" customFormat="1" ht="39" customHeight="1">
      <c r="A11" s="73" t="s">
        <v>105</v>
      </c>
      <c r="B11" s="6" t="s">
        <v>207</v>
      </c>
      <c r="C11" s="6" t="s">
        <v>35</v>
      </c>
      <c r="D11" s="6" t="s">
        <v>37</v>
      </c>
      <c r="E11" s="6" t="s">
        <v>209</v>
      </c>
      <c r="F11" s="6" t="s">
        <v>107</v>
      </c>
      <c r="G11" s="83"/>
      <c r="H11" s="83"/>
      <c r="I11" s="83"/>
      <c r="J11" s="35">
        <f t="shared" si="1"/>
        <v>42</v>
      </c>
      <c r="K11" s="35">
        <f t="shared" si="2"/>
        <v>45</v>
      </c>
      <c r="L11" s="35">
        <f t="shared" si="2"/>
        <v>49</v>
      </c>
      <c r="M11" s="115"/>
      <c r="N11" s="115"/>
      <c r="O11" s="115"/>
      <c r="P11" s="115"/>
      <c r="Q11" s="115"/>
      <c r="R11" s="115"/>
      <c r="S11" s="115"/>
      <c r="T11" s="115"/>
      <c r="U11" s="115"/>
      <c r="V11" s="115"/>
      <c r="W11" s="115"/>
      <c r="X11" s="115"/>
      <c r="Y11" s="115"/>
      <c r="Z11" s="115"/>
      <c r="AA11" s="115"/>
      <c r="AB11" s="115"/>
      <c r="AC11" s="115"/>
      <c r="AD11" s="115"/>
      <c r="AE11" s="115"/>
      <c r="AF11" s="115"/>
      <c r="AG11" s="115"/>
      <c r="AH11" s="115"/>
      <c r="AI11" s="115"/>
      <c r="AJ11" s="115"/>
      <c r="AK11" s="115"/>
      <c r="AL11" s="115"/>
      <c r="AM11" s="115"/>
      <c r="AN11" s="115"/>
      <c r="AO11" s="115"/>
      <c r="AP11" s="115"/>
      <c r="AQ11" s="115"/>
    </row>
    <row r="12" spans="1:43" s="116" customFormat="1" ht="19.899999999999999" customHeight="1">
      <c r="A12" s="73" t="s">
        <v>200</v>
      </c>
      <c r="B12" s="6" t="s">
        <v>207</v>
      </c>
      <c r="C12" s="6" t="s">
        <v>35</v>
      </c>
      <c r="D12" s="6" t="s">
        <v>37</v>
      </c>
      <c r="E12" s="6" t="s">
        <v>209</v>
      </c>
      <c r="F12" s="6" t="s">
        <v>107</v>
      </c>
      <c r="G12" s="7" t="s">
        <v>29</v>
      </c>
      <c r="H12" s="83"/>
      <c r="I12" s="83"/>
      <c r="J12" s="35">
        <f t="shared" si="1"/>
        <v>42</v>
      </c>
      <c r="K12" s="35">
        <f t="shared" si="2"/>
        <v>45</v>
      </c>
      <c r="L12" s="35">
        <f t="shared" si="2"/>
        <v>49</v>
      </c>
      <c r="M12" s="115"/>
      <c r="N12" s="115"/>
      <c r="O12" s="115"/>
      <c r="P12" s="115"/>
      <c r="Q12" s="115"/>
      <c r="R12" s="115"/>
      <c r="S12" s="115"/>
      <c r="T12" s="115"/>
      <c r="U12" s="115"/>
      <c r="V12" s="115"/>
      <c r="W12" s="115"/>
      <c r="X12" s="115"/>
      <c r="Y12" s="115"/>
      <c r="Z12" s="115"/>
      <c r="AA12" s="115"/>
      <c r="AB12" s="115"/>
      <c r="AC12" s="115"/>
      <c r="AD12" s="115"/>
      <c r="AE12" s="115"/>
      <c r="AF12" s="115"/>
      <c r="AG12" s="115"/>
      <c r="AH12" s="115"/>
      <c r="AI12" s="115"/>
      <c r="AJ12" s="115"/>
      <c r="AK12" s="115"/>
      <c r="AL12" s="115"/>
      <c r="AM12" s="115"/>
      <c r="AN12" s="115"/>
      <c r="AO12" s="115"/>
      <c r="AP12" s="115"/>
      <c r="AQ12" s="115"/>
    </row>
    <row r="13" spans="1:43" s="116" customFormat="1" ht="39" customHeight="1">
      <c r="A13" s="73" t="s">
        <v>243</v>
      </c>
      <c r="B13" s="6" t="s">
        <v>207</v>
      </c>
      <c r="C13" s="6" t="s">
        <v>35</v>
      </c>
      <c r="D13" s="6" t="s">
        <v>37</v>
      </c>
      <c r="E13" s="6" t="s">
        <v>209</v>
      </c>
      <c r="F13" s="6" t="s">
        <v>107</v>
      </c>
      <c r="G13" s="7" t="s">
        <v>29</v>
      </c>
      <c r="H13" s="7" t="s">
        <v>31</v>
      </c>
      <c r="I13" s="7"/>
      <c r="J13" s="35">
        <f t="shared" si="1"/>
        <v>42</v>
      </c>
      <c r="K13" s="35">
        <f t="shared" si="2"/>
        <v>45</v>
      </c>
      <c r="L13" s="35">
        <f t="shared" si="2"/>
        <v>49</v>
      </c>
      <c r="M13" s="115"/>
      <c r="N13" s="115"/>
      <c r="O13" s="115"/>
      <c r="P13" s="115"/>
      <c r="Q13" s="115"/>
      <c r="R13" s="115"/>
      <c r="S13" s="115"/>
      <c r="T13" s="115"/>
      <c r="U13" s="115"/>
      <c r="V13" s="115"/>
      <c r="W13" s="115"/>
      <c r="X13" s="115"/>
      <c r="Y13" s="115"/>
      <c r="Z13" s="115"/>
      <c r="AA13" s="115"/>
      <c r="AB13" s="115"/>
      <c r="AC13" s="115"/>
      <c r="AD13" s="115"/>
      <c r="AE13" s="115"/>
      <c r="AF13" s="115"/>
      <c r="AG13" s="115"/>
      <c r="AH13" s="115"/>
      <c r="AI13" s="115"/>
      <c r="AJ13" s="115"/>
      <c r="AK13" s="115"/>
      <c r="AL13" s="115"/>
      <c r="AM13" s="115"/>
      <c r="AN13" s="115"/>
      <c r="AO13" s="115"/>
      <c r="AP13" s="115"/>
      <c r="AQ13" s="115"/>
    </row>
    <row r="14" spans="1:43" s="116" customFormat="1" ht="41.25" customHeight="1">
      <c r="A14" s="120" t="s">
        <v>73</v>
      </c>
      <c r="B14" s="66" t="s">
        <v>207</v>
      </c>
      <c r="C14" s="66" t="s">
        <v>35</v>
      </c>
      <c r="D14" s="66" t="s">
        <v>37</v>
      </c>
      <c r="E14" s="66" t="s">
        <v>209</v>
      </c>
      <c r="F14" s="66" t="s">
        <v>107</v>
      </c>
      <c r="G14" s="83" t="s">
        <v>29</v>
      </c>
      <c r="H14" s="83" t="s">
        <v>31</v>
      </c>
      <c r="I14" s="83" t="s">
        <v>93</v>
      </c>
      <c r="J14" s="88">
        <f>'Прил 2'!J72</f>
        <v>42</v>
      </c>
      <c r="K14" s="88">
        <f>'Прил 2'!K72</f>
        <v>45</v>
      </c>
      <c r="L14" s="88">
        <f>'Прил 2'!L72</f>
        <v>49</v>
      </c>
      <c r="M14" s="115"/>
      <c r="N14" s="115"/>
      <c r="O14" s="115"/>
      <c r="P14" s="115"/>
      <c r="Q14" s="115"/>
      <c r="R14" s="115"/>
      <c r="S14" s="115"/>
      <c r="T14" s="115"/>
      <c r="U14" s="115"/>
      <c r="V14" s="115"/>
      <c r="W14" s="115"/>
      <c r="X14" s="115"/>
      <c r="Y14" s="115"/>
      <c r="Z14" s="115"/>
      <c r="AA14" s="115"/>
      <c r="AB14" s="115"/>
      <c r="AC14" s="115"/>
      <c r="AD14" s="115"/>
      <c r="AE14" s="115"/>
      <c r="AF14" s="115"/>
      <c r="AG14" s="115"/>
      <c r="AH14" s="115"/>
      <c r="AI14" s="115"/>
      <c r="AJ14" s="115"/>
      <c r="AK14" s="115"/>
      <c r="AL14" s="115"/>
      <c r="AM14" s="115"/>
      <c r="AN14" s="115"/>
      <c r="AO14" s="115"/>
      <c r="AP14" s="115"/>
      <c r="AQ14" s="115"/>
    </row>
    <row r="15" spans="1:43" s="116" customFormat="1" ht="56.25" customHeight="1">
      <c r="A15" s="73" t="s">
        <v>218</v>
      </c>
      <c r="B15" s="190" t="s">
        <v>45</v>
      </c>
      <c r="C15" s="191"/>
      <c r="D15" s="191"/>
      <c r="E15" s="192"/>
      <c r="F15" s="7"/>
      <c r="G15" s="7"/>
      <c r="H15" s="7"/>
      <c r="I15" s="191"/>
      <c r="J15" s="35">
        <f t="shared" ref="J15:J20" si="3">J16</f>
        <v>2</v>
      </c>
      <c r="K15" s="35">
        <f t="shared" ref="K15:L20" si="4">K16</f>
        <v>0</v>
      </c>
      <c r="L15" s="35">
        <f t="shared" si="4"/>
        <v>0</v>
      </c>
      <c r="M15" s="115"/>
      <c r="N15" s="115"/>
      <c r="O15" s="115"/>
      <c r="P15" s="115"/>
      <c r="Q15" s="115"/>
      <c r="R15" s="115"/>
      <c r="S15" s="115"/>
      <c r="T15" s="115"/>
      <c r="U15" s="115"/>
      <c r="V15" s="115"/>
      <c r="W15" s="115"/>
      <c r="X15" s="115"/>
      <c r="Y15" s="115"/>
      <c r="Z15" s="115"/>
      <c r="AA15" s="115"/>
      <c r="AB15" s="115"/>
      <c r="AC15" s="115"/>
      <c r="AD15" s="115"/>
      <c r="AE15" s="115"/>
      <c r="AF15" s="115"/>
      <c r="AG15" s="115"/>
      <c r="AH15" s="115"/>
      <c r="AI15" s="115"/>
      <c r="AJ15" s="115"/>
      <c r="AK15" s="115"/>
      <c r="AL15" s="115"/>
      <c r="AM15" s="115"/>
      <c r="AN15" s="115"/>
      <c r="AO15" s="115"/>
      <c r="AP15" s="115"/>
      <c r="AQ15" s="115"/>
    </row>
    <row r="16" spans="1:43" s="116" customFormat="1" ht="21" customHeight="1">
      <c r="A16" s="73" t="s">
        <v>216</v>
      </c>
      <c r="B16" s="190" t="s">
        <v>45</v>
      </c>
      <c r="C16" s="191" t="s">
        <v>35</v>
      </c>
      <c r="D16" s="191" t="s">
        <v>37</v>
      </c>
      <c r="E16" s="192" t="s">
        <v>217</v>
      </c>
      <c r="F16" s="7"/>
      <c r="G16" s="7"/>
      <c r="H16" s="7"/>
      <c r="I16" s="191"/>
      <c r="J16" s="35">
        <f t="shared" si="3"/>
        <v>2</v>
      </c>
      <c r="K16" s="35">
        <f t="shared" si="4"/>
        <v>0</v>
      </c>
      <c r="L16" s="35">
        <f t="shared" si="4"/>
        <v>0</v>
      </c>
      <c r="M16" s="115"/>
      <c r="N16" s="115"/>
      <c r="O16" s="115"/>
      <c r="P16" s="115"/>
      <c r="Q16" s="115"/>
      <c r="R16" s="115"/>
      <c r="S16" s="115"/>
      <c r="T16" s="115"/>
      <c r="U16" s="115"/>
      <c r="V16" s="115"/>
      <c r="W16" s="115"/>
      <c r="X16" s="115"/>
      <c r="Y16" s="115"/>
      <c r="Z16" s="115"/>
      <c r="AA16" s="115"/>
      <c r="AB16" s="115"/>
      <c r="AC16" s="115"/>
      <c r="AD16" s="115"/>
      <c r="AE16" s="115"/>
      <c r="AF16" s="115"/>
      <c r="AG16" s="115"/>
      <c r="AH16" s="115"/>
      <c r="AI16" s="115"/>
      <c r="AJ16" s="115"/>
      <c r="AK16" s="115"/>
      <c r="AL16" s="115"/>
      <c r="AM16" s="115"/>
      <c r="AN16" s="115"/>
      <c r="AO16" s="115"/>
      <c r="AP16" s="115"/>
      <c r="AQ16" s="115"/>
    </row>
    <row r="17" spans="1:43" s="116" customFormat="1" ht="41.25" customHeight="1">
      <c r="A17" s="73" t="s">
        <v>104</v>
      </c>
      <c r="B17" s="190" t="s">
        <v>45</v>
      </c>
      <c r="C17" s="191" t="s">
        <v>35</v>
      </c>
      <c r="D17" s="191" t="s">
        <v>37</v>
      </c>
      <c r="E17" s="192" t="s">
        <v>217</v>
      </c>
      <c r="F17" s="7" t="s">
        <v>106</v>
      </c>
      <c r="G17" s="7"/>
      <c r="H17" s="7"/>
      <c r="I17" s="191"/>
      <c r="J17" s="35">
        <f t="shared" si="3"/>
        <v>2</v>
      </c>
      <c r="K17" s="35">
        <f t="shared" si="4"/>
        <v>0</v>
      </c>
      <c r="L17" s="35">
        <f t="shared" si="4"/>
        <v>0</v>
      </c>
      <c r="M17" s="115"/>
      <c r="N17" s="115"/>
      <c r="O17" s="115"/>
      <c r="P17" s="115"/>
      <c r="Q17" s="115"/>
      <c r="R17" s="115"/>
      <c r="S17" s="115"/>
      <c r="T17" s="115"/>
      <c r="U17" s="115"/>
      <c r="V17" s="115"/>
      <c r="W17" s="115"/>
      <c r="X17" s="115"/>
      <c r="Y17" s="115"/>
      <c r="Z17" s="115"/>
      <c r="AA17" s="115"/>
      <c r="AB17" s="115"/>
      <c r="AC17" s="115"/>
      <c r="AD17" s="115"/>
      <c r="AE17" s="115"/>
      <c r="AF17" s="115"/>
      <c r="AG17" s="115"/>
      <c r="AH17" s="115"/>
      <c r="AI17" s="115"/>
      <c r="AJ17" s="115"/>
      <c r="AK17" s="115"/>
      <c r="AL17" s="115"/>
      <c r="AM17" s="115"/>
      <c r="AN17" s="115"/>
      <c r="AO17" s="115"/>
      <c r="AP17" s="115"/>
      <c r="AQ17" s="115"/>
    </row>
    <row r="18" spans="1:43" s="116" customFormat="1" ht="41.25" customHeight="1">
      <c r="A18" s="73" t="s">
        <v>105</v>
      </c>
      <c r="B18" s="190" t="s">
        <v>45</v>
      </c>
      <c r="C18" s="191" t="s">
        <v>35</v>
      </c>
      <c r="D18" s="191" t="s">
        <v>37</v>
      </c>
      <c r="E18" s="192" t="s">
        <v>217</v>
      </c>
      <c r="F18" s="7" t="s">
        <v>107</v>
      </c>
      <c r="G18" s="7"/>
      <c r="H18" s="7"/>
      <c r="I18" s="191"/>
      <c r="J18" s="35">
        <f t="shared" si="3"/>
        <v>2</v>
      </c>
      <c r="K18" s="35">
        <f t="shared" si="4"/>
        <v>0</v>
      </c>
      <c r="L18" s="35">
        <f t="shared" si="4"/>
        <v>0</v>
      </c>
      <c r="M18" s="115"/>
      <c r="N18" s="115"/>
      <c r="O18" s="115"/>
      <c r="P18" s="115"/>
      <c r="Q18" s="115"/>
      <c r="R18" s="115"/>
      <c r="S18" s="115"/>
      <c r="T18" s="115"/>
      <c r="U18" s="115"/>
      <c r="V18" s="115"/>
      <c r="W18" s="115"/>
      <c r="X18" s="115"/>
      <c r="Y18" s="115"/>
      <c r="Z18" s="115"/>
      <c r="AA18" s="115"/>
      <c r="AB18" s="115"/>
      <c r="AC18" s="115"/>
      <c r="AD18" s="115"/>
      <c r="AE18" s="115"/>
      <c r="AF18" s="115"/>
      <c r="AG18" s="115"/>
      <c r="AH18" s="115"/>
      <c r="AI18" s="115"/>
      <c r="AJ18" s="115"/>
      <c r="AK18" s="115"/>
      <c r="AL18" s="115"/>
      <c r="AM18" s="115"/>
      <c r="AN18" s="115"/>
      <c r="AO18" s="115"/>
      <c r="AP18" s="115"/>
      <c r="AQ18" s="115"/>
    </row>
    <row r="19" spans="1:43" s="116" customFormat="1" ht="19.5" customHeight="1">
      <c r="A19" s="118" t="s">
        <v>16</v>
      </c>
      <c r="B19" s="190" t="s">
        <v>45</v>
      </c>
      <c r="C19" s="191" t="s">
        <v>35</v>
      </c>
      <c r="D19" s="191" t="s">
        <v>37</v>
      </c>
      <c r="E19" s="192" t="s">
        <v>217</v>
      </c>
      <c r="F19" s="7" t="s">
        <v>107</v>
      </c>
      <c r="G19" s="7" t="s">
        <v>17</v>
      </c>
      <c r="H19" s="7"/>
      <c r="I19" s="191"/>
      <c r="J19" s="35">
        <f t="shared" si="3"/>
        <v>2</v>
      </c>
      <c r="K19" s="35">
        <f t="shared" si="4"/>
        <v>0</v>
      </c>
      <c r="L19" s="35">
        <f t="shared" si="4"/>
        <v>0</v>
      </c>
      <c r="M19" s="115"/>
      <c r="N19" s="115"/>
      <c r="O19" s="115"/>
      <c r="P19" s="115"/>
      <c r="Q19" s="115"/>
      <c r="R19" s="115"/>
      <c r="S19" s="115"/>
      <c r="T19" s="115"/>
      <c r="U19" s="115"/>
      <c r="V19" s="115"/>
      <c r="W19" s="115"/>
      <c r="X19" s="115"/>
      <c r="Y19" s="115"/>
      <c r="Z19" s="115"/>
      <c r="AA19" s="115"/>
      <c r="AB19" s="115"/>
      <c r="AC19" s="115"/>
      <c r="AD19" s="115"/>
      <c r="AE19" s="115"/>
      <c r="AF19" s="115"/>
      <c r="AG19" s="115"/>
      <c r="AH19" s="115"/>
      <c r="AI19" s="115"/>
      <c r="AJ19" s="115"/>
      <c r="AK19" s="115"/>
      <c r="AL19" s="115"/>
      <c r="AM19" s="115"/>
      <c r="AN19" s="115"/>
      <c r="AO19" s="115"/>
      <c r="AP19" s="115"/>
      <c r="AQ19" s="115"/>
    </row>
    <row r="20" spans="1:43" s="116" customFormat="1" ht="21.75" customHeight="1">
      <c r="A20" s="118" t="s">
        <v>210</v>
      </c>
      <c r="B20" s="190" t="s">
        <v>45</v>
      </c>
      <c r="C20" s="191" t="s">
        <v>35</v>
      </c>
      <c r="D20" s="191" t="s">
        <v>37</v>
      </c>
      <c r="E20" s="192" t="s">
        <v>217</v>
      </c>
      <c r="F20" s="7" t="s">
        <v>107</v>
      </c>
      <c r="G20" s="7" t="s">
        <v>17</v>
      </c>
      <c r="H20" s="7" t="s">
        <v>32</v>
      </c>
      <c r="I20" s="191"/>
      <c r="J20" s="35">
        <f t="shared" si="3"/>
        <v>2</v>
      </c>
      <c r="K20" s="35">
        <f t="shared" si="4"/>
        <v>0</v>
      </c>
      <c r="L20" s="35">
        <f t="shared" si="4"/>
        <v>0</v>
      </c>
      <c r="M20" s="115"/>
      <c r="N20" s="115"/>
      <c r="O20" s="115"/>
      <c r="P20" s="115"/>
      <c r="Q20" s="115"/>
      <c r="R20" s="115"/>
      <c r="S20" s="115"/>
      <c r="T20" s="115"/>
      <c r="U20" s="115"/>
      <c r="V20" s="115"/>
      <c r="W20" s="115"/>
      <c r="X20" s="115"/>
      <c r="Y20" s="115"/>
      <c r="Z20" s="115"/>
      <c r="AA20" s="115"/>
      <c r="AB20" s="115"/>
      <c r="AC20" s="115"/>
      <c r="AD20" s="115"/>
      <c r="AE20" s="115"/>
      <c r="AF20" s="115"/>
      <c r="AG20" s="115"/>
      <c r="AH20" s="115"/>
      <c r="AI20" s="115"/>
      <c r="AJ20" s="115"/>
      <c r="AK20" s="115"/>
      <c r="AL20" s="115"/>
      <c r="AM20" s="115"/>
      <c r="AN20" s="115"/>
      <c r="AO20" s="115"/>
      <c r="AP20" s="115"/>
      <c r="AQ20" s="115"/>
    </row>
    <row r="21" spans="1:43" s="116" customFormat="1" ht="41.25" customHeight="1">
      <c r="A21" s="120" t="s">
        <v>73</v>
      </c>
      <c r="B21" s="193" t="s">
        <v>45</v>
      </c>
      <c r="C21" s="194" t="s">
        <v>35</v>
      </c>
      <c r="D21" s="194" t="s">
        <v>37</v>
      </c>
      <c r="E21" s="195" t="s">
        <v>217</v>
      </c>
      <c r="F21" s="83" t="s">
        <v>107</v>
      </c>
      <c r="G21" s="83" t="s">
        <v>17</v>
      </c>
      <c r="H21" s="83" t="s">
        <v>32</v>
      </c>
      <c r="I21" s="194" t="s">
        <v>93</v>
      </c>
      <c r="J21" s="88">
        <f>'Прил 2'!J45</f>
        <v>2</v>
      </c>
      <c r="K21" s="88">
        <f>'Прил 2'!K45</f>
        <v>0</v>
      </c>
      <c r="L21" s="88">
        <f>'Прил 2'!L45</f>
        <v>0</v>
      </c>
      <c r="M21" s="115"/>
      <c r="N21" s="115"/>
      <c r="O21" s="115"/>
      <c r="P21" s="115"/>
      <c r="Q21" s="115"/>
      <c r="R21" s="115"/>
      <c r="S21" s="115"/>
      <c r="T21" s="115"/>
      <c r="U21" s="115"/>
      <c r="V21" s="115"/>
      <c r="W21" s="115"/>
      <c r="X21" s="115"/>
      <c r="Y21" s="115"/>
      <c r="Z21" s="115"/>
      <c r="AA21" s="115"/>
      <c r="AB21" s="115"/>
      <c r="AC21" s="115"/>
      <c r="AD21" s="115"/>
      <c r="AE21" s="115"/>
      <c r="AF21" s="115"/>
      <c r="AG21" s="115"/>
      <c r="AH21" s="115"/>
      <c r="AI21" s="115"/>
      <c r="AJ21" s="115"/>
      <c r="AK21" s="115"/>
      <c r="AL21" s="115"/>
      <c r="AM21" s="115"/>
      <c r="AN21" s="115"/>
      <c r="AO21" s="115"/>
      <c r="AP21" s="115"/>
      <c r="AQ21" s="115"/>
    </row>
    <row r="22" spans="1:43" s="116" customFormat="1" ht="51" customHeight="1">
      <c r="A22" s="104" t="s">
        <v>219</v>
      </c>
      <c r="B22" s="173" t="s">
        <v>32</v>
      </c>
      <c r="C22" s="196"/>
      <c r="D22" s="196"/>
      <c r="E22" s="69"/>
      <c r="F22" s="83"/>
      <c r="G22" s="197"/>
      <c r="H22" s="196"/>
      <c r="I22" s="196"/>
      <c r="J22" s="35">
        <f t="shared" ref="J22:J27" si="5">J23</f>
        <v>591.12260000000003</v>
      </c>
      <c r="K22" s="35">
        <f t="shared" ref="K22:L27" si="6">K23</f>
        <v>527.70000000000005</v>
      </c>
      <c r="L22" s="35">
        <f t="shared" si="6"/>
        <v>703.3</v>
      </c>
      <c r="M22" s="115"/>
      <c r="N22" s="115"/>
      <c r="O22" s="115"/>
      <c r="P22" s="115"/>
      <c r="Q22" s="115"/>
      <c r="R22" s="115"/>
      <c r="S22" s="115"/>
      <c r="T22" s="115"/>
      <c r="U22" s="115"/>
      <c r="V22" s="115"/>
      <c r="W22" s="115"/>
      <c r="X22" s="115"/>
      <c r="Y22" s="115"/>
      <c r="Z22" s="115"/>
      <c r="AA22" s="115"/>
      <c r="AB22" s="115"/>
      <c r="AC22" s="115"/>
      <c r="AD22" s="115"/>
      <c r="AE22" s="115"/>
      <c r="AF22" s="115"/>
      <c r="AG22" s="115"/>
      <c r="AH22" s="115"/>
      <c r="AI22" s="115"/>
      <c r="AJ22" s="115"/>
      <c r="AK22" s="115"/>
      <c r="AL22" s="115"/>
      <c r="AM22" s="115"/>
      <c r="AN22" s="115"/>
      <c r="AO22" s="115"/>
      <c r="AP22" s="115"/>
      <c r="AQ22" s="115"/>
    </row>
    <row r="23" spans="1:43" s="116" customFormat="1" ht="192" customHeight="1">
      <c r="A23" s="207" t="s">
        <v>223</v>
      </c>
      <c r="B23" s="7" t="s">
        <v>32</v>
      </c>
      <c r="C23" s="7" t="s">
        <v>35</v>
      </c>
      <c r="D23" s="7" t="s">
        <v>17</v>
      </c>
      <c r="E23" s="7" t="s">
        <v>235</v>
      </c>
      <c r="F23" s="7"/>
      <c r="G23" s="181"/>
      <c r="H23" s="7"/>
      <c r="I23" s="7"/>
      <c r="J23" s="35">
        <f t="shared" si="5"/>
        <v>591.12260000000003</v>
      </c>
      <c r="K23" s="35">
        <f t="shared" si="6"/>
        <v>527.70000000000005</v>
      </c>
      <c r="L23" s="35">
        <f t="shared" si="6"/>
        <v>703.3</v>
      </c>
      <c r="M23" s="115"/>
      <c r="N23" s="115"/>
      <c r="O23" s="115"/>
      <c r="P23" s="115"/>
      <c r="Q23" s="115"/>
      <c r="R23" s="115"/>
      <c r="S23" s="115"/>
      <c r="T23" s="115"/>
      <c r="U23" s="115"/>
      <c r="V23" s="115"/>
      <c r="W23" s="115"/>
      <c r="X23" s="115"/>
      <c r="Y23" s="115"/>
      <c r="Z23" s="115"/>
      <c r="AA23" s="115"/>
      <c r="AB23" s="115"/>
      <c r="AC23" s="115"/>
      <c r="AD23" s="115"/>
      <c r="AE23" s="115"/>
      <c r="AF23" s="115"/>
      <c r="AG23" s="115"/>
      <c r="AH23" s="115"/>
      <c r="AI23" s="115"/>
      <c r="AJ23" s="115"/>
      <c r="AK23" s="115"/>
      <c r="AL23" s="115"/>
      <c r="AM23" s="115"/>
      <c r="AN23" s="115"/>
      <c r="AO23" s="115"/>
      <c r="AP23" s="115"/>
      <c r="AQ23" s="115"/>
    </row>
    <row r="24" spans="1:43" s="116" customFormat="1" ht="40.5" customHeight="1">
      <c r="A24" s="73" t="s">
        <v>105</v>
      </c>
      <c r="B24" s="7" t="s">
        <v>32</v>
      </c>
      <c r="C24" s="7" t="s">
        <v>35</v>
      </c>
      <c r="D24" s="7" t="s">
        <v>17</v>
      </c>
      <c r="E24" s="7" t="s">
        <v>235</v>
      </c>
      <c r="F24" s="7" t="s">
        <v>106</v>
      </c>
      <c r="G24" s="181"/>
      <c r="H24" s="7"/>
      <c r="I24" s="7"/>
      <c r="J24" s="35">
        <f t="shared" si="5"/>
        <v>591.12260000000003</v>
      </c>
      <c r="K24" s="35">
        <f t="shared" si="6"/>
        <v>527.70000000000005</v>
      </c>
      <c r="L24" s="35">
        <f t="shared" si="6"/>
        <v>703.3</v>
      </c>
      <c r="M24" s="115"/>
      <c r="N24" s="115"/>
      <c r="O24" s="115"/>
      <c r="P24" s="115"/>
      <c r="Q24" s="115"/>
      <c r="R24" s="115"/>
      <c r="S24" s="115"/>
      <c r="T24" s="115"/>
      <c r="U24" s="115"/>
      <c r="V24" s="115"/>
      <c r="W24" s="115"/>
      <c r="X24" s="115"/>
      <c r="Y24" s="115"/>
      <c r="Z24" s="115"/>
      <c r="AA24" s="115"/>
      <c r="AB24" s="115"/>
      <c r="AC24" s="115"/>
      <c r="AD24" s="115"/>
      <c r="AE24" s="115"/>
      <c r="AF24" s="115"/>
      <c r="AG24" s="115"/>
      <c r="AH24" s="115"/>
      <c r="AI24" s="115"/>
      <c r="AJ24" s="115"/>
      <c r="AK24" s="115"/>
      <c r="AL24" s="115"/>
      <c r="AM24" s="115"/>
      <c r="AN24" s="115"/>
      <c r="AO24" s="115"/>
      <c r="AP24" s="115"/>
      <c r="AQ24" s="115"/>
    </row>
    <row r="25" spans="1:43" s="116" customFormat="1" ht="25.5" customHeight="1">
      <c r="A25" s="73" t="s">
        <v>42</v>
      </c>
      <c r="B25" s="7" t="s">
        <v>32</v>
      </c>
      <c r="C25" s="7" t="s">
        <v>35</v>
      </c>
      <c r="D25" s="7" t="s">
        <v>17</v>
      </c>
      <c r="E25" s="7" t="s">
        <v>235</v>
      </c>
      <c r="F25" s="7" t="s">
        <v>107</v>
      </c>
      <c r="G25" s="181"/>
      <c r="H25" s="7"/>
      <c r="I25" s="7"/>
      <c r="J25" s="35">
        <f t="shared" si="5"/>
        <v>591.12260000000003</v>
      </c>
      <c r="K25" s="35">
        <f t="shared" si="6"/>
        <v>527.70000000000005</v>
      </c>
      <c r="L25" s="35">
        <f t="shared" si="6"/>
        <v>703.3</v>
      </c>
      <c r="M25" s="115"/>
      <c r="N25" s="115"/>
      <c r="O25" s="115"/>
      <c r="P25" s="115"/>
      <c r="Q25" s="115"/>
      <c r="R25" s="115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  <c r="AF25" s="115"/>
      <c r="AG25" s="115"/>
      <c r="AH25" s="115"/>
      <c r="AI25" s="115"/>
      <c r="AJ25" s="115"/>
      <c r="AK25" s="115"/>
      <c r="AL25" s="115"/>
      <c r="AM25" s="115"/>
      <c r="AN25" s="115"/>
      <c r="AO25" s="115"/>
      <c r="AP25" s="115"/>
      <c r="AQ25" s="115"/>
    </row>
    <row r="26" spans="1:43" s="116" customFormat="1" ht="19.5" customHeight="1">
      <c r="A26" s="73" t="s">
        <v>53</v>
      </c>
      <c r="B26" s="7" t="s">
        <v>32</v>
      </c>
      <c r="C26" s="7" t="s">
        <v>35</v>
      </c>
      <c r="D26" s="7" t="s">
        <v>17</v>
      </c>
      <c r="E26" s="7" t="s">
        <v>235</v>
      </c>
      <c r="F26" s="7" t="s">
        <v>107</v>
      </c>
      <c r="G26" s="181" t="s">
        <v>18</v>
      </c>
      <c r="H26" s="7"/>
      <c r="I26" s="7"/>
      <c r="J26" s="35">
        <f t="shared" si="5"/>
        <v>591.12260000000003</v>
      </c>
      <c r="K26" s="35">
        <f t="shared" si="6"/>
        <v>527.70000000000005</v>
      </c>
      <c r="L26" s="35">
        <f t="shared" si="6"/>
        <v>703.3</v>
      </c>
      <c r="M26" s="115"/>
      <c r="N26" s="115"/>
      <c r="O26" s="115"/>
      <c r="P26" s="115"/>
      <c r="Q26" s="115"/>
      <c r="R26" s="115"/>
      <c r="S26" s="115"/>
      <c r="T26" s="115"/>
      <c r="U26" s="115"/>
      <c r="V26" s="115"/>
      <c r="W26" s="115"/>
      <c r="X26" s="115"/>
      <c r="Y26" s="115"/>
      <c r="Z26" s="115"/>
      <c r="AA26" s="115"/>
      <c r="AB26" s="115"/>
      <c r="AC26" s="115"/>
      <c r="AD26" s="115"/>
      <c r="AE26" s="115"/>
      <c r="AF26" s="115"/>
      <c r="AG26" s="115"/>
      <c r="AH26" s="115"/>
      <c r="AI26" s="115"/>
      <c r="AJ26" s="115"/>
      <c r="AK26" s="115"/>
      <c r="AL26" s="115"/>
      <c r="AM26" s="115"/>
      <c r="AN26" s="115"/>
      <c r="AO26" s="115"/>
      <c r="AP26" s="115"/>
      <c r="AQ26" s="115"/>
    </row>
    <row r="27" spans="1:43" s="116" customFormat="1" ht="21" customHeight="1">
      <c r="A27" s="73" t="s">
        <v>54</v>
      </c>
      <c r="B27" s="7" t="s">
        <v>32</v>
      </c>
      <c r="C27" s="7" t="s">
        <v>35</v>
      </c>
      <c r="D27" s="7" t="s">
        <v>17</v>
      </c>
      <c r="E27" s="7" t="s">
        <v>235</v>
      </c>
      <c r="F27" s="7" t="s">
        <v>107</v>
      </c>
      <c r="G27" s="181" t="s">
        <v>18</v>
      </c>
      <c r="H27" s="7" t="s">
        <v>30</v>
      </c>
      <c r="I27" s="7"/>
      <c r="J27" s="35">
        <f t="shared" si="5"/>
        <v>591.12260000000003</v>
      </c>
      <c r="K27" s="35">
        <f t="shared" si="6"/>
        <v>527.70000000000005</v>
      </c>
      <c r="L27" s="35">
        <f t="shared" si="6"/>
        <v>703.3</v>
      </c>
      <c r="M27" s="115"/>
      <c r="N27" s="115"/>
      <c r="O27" s="115"/>
      <c r="P27" s="115"/>
      <c r="Q27" s="115"/>
      <c r="R27" s="115"/>
      <c r="S27" s="115"/>
      <c r="T27" s="115"/>
      <c r="U27" s="115"/>
      <c r="V27" s="115"/>
      <c r="W27" s="115"/>
      <c r="X27" s="115"/>
      <c r="Y27" s="115"/>
      <c r="Z27" s="115"/>
      <c r="AA27" s="115"/>
      <c r="AB27" s="115"/>
      <c r="AC27" s="115"/>
      <c r="AD27" s="115"/>
      <c r="AE27" s="115"/>
      <c r="AF27" s="115"/>
      <c r="AG27" s="115"/>
      <c r="AH27" s="115"/>
      <c r="AI27" s="115"/>
      <c r="AJ27" s="115"/>
      <c r="AK27" s="115"/>
      <c r="AL27" s="115"/>
      <c r="AM27" s="115"/>
      <c r="AN27" s="115"/>
      <c r="AO27" s="115"/>
      <c r="AP27" s="115"/>
      <c r="AQ27" s="115"/>
    </row>
    <row r="28" spans="1:43" s="116" customFormat="1" ht="40.5" customHeight="1">
      <c r="A28" s="120" t="s">
        <v>73</v>
      </c>
      <c r="B28" s="83" t="s">
        <v>32</v>
      </c>
      <c r="C28" s="83" t="s">
        <v>35</v>
      </c>
      <c r="D28" s="83" t="s">
        <v>17</v>
      </c>
      <c r="E28" s="83" t="s">
        <v>235</v>
      </c>
      <c r="F28" s="83" t="s">
        <v>107</v>
      </c>
      <c r="G28" s="183" t="s">
        <v>18</v>
      </c>
      <c r="H28" s="83" t="s">
        <v>30</v>
      </c>
      <c r="I28" s="83" t="s">
        <v>93</v>
      </c>
      <c r="J28" s="35">
        <f>'Прил 2'!J83</f>
        <v>591.12260000000003</v>
      </c>
      <c r="K28" s="35">
        <f>'Прил 2'!K83</f>
        <v>527.70000000000005</v>
      </c>
      <c r="L28" s="35">
        <f>'Прил 2'!L83</f>
        <v>703.3</v>
      </c>
      <c r="M28" s="115"/>
      <c r="N28" s="115"/>
      <c r="O28" s="115"/>
      <c r="P28" s="115"/>
      <c r="Q28" s="115"/>
      <c r="R28" s="115"/>
      <c r="S28" s="115"/>
      <c r="T28" s="115"/>
      <c r="U28" s="115"/>
      <c r="V28" s="115"/>
      <c r="W28" s="115"/>
      <c r="X28" s="115"/>
      <c r="Y28" s="115"/>
      <c r="Z28" s="115"/>
      <c r="AA28" s="115"/>
      <c r="AB28" s="115"/>
      <c r="AC28" s="115"/>
      <c r="AD28" s="115"/>
      <c r="AE28" s="115"/>
      <c r="AF28" s="115"/>
      <c r="AG28" s="115"/>
      <c r="AH28" s="115"/>
      <c r="AI28" s="115"/>
      <c r="AJ28" s="115"/>
      <c r="AK28" s="115"/>
      <c r="AL28" s="115"/>
      <c r="AM28" s="115"/>
      <c r="AN28" s="115"/>
      <c r="AO28" s="115"/>
      <c r="AP28" s="115"/>
      <c r="AQ28" s="115"/>
    </row>
    <row r="29" spans="1:43" s="116" customFormat="1" ht="80.25" customHeight="1">
      <c r="A29" s="10" t="s">
        <v>246</v>
      </c>
      <c r="B29" s="190" t="s">
        <v>202</v>
      </c>
      <c r="C29" s="191"/>
      <c r="D29" s="191"/>
      <c r="E29" s="192"/>
      <c r="F29" s="7"/>
      <c r="G29" s="7"/>
      <c r="H29" s="7"/>
      <c r="I29" s="191"/>
      <c r="J29" s="35">
        <f t="shared" ref="J29:J34" si="7">J30</f>
        <v>56</v>
      </c>
      <c r="K29" s="35">
        <f t="shared" ref="K29:L34" si="8">K30</f>
        <v>0</v>
      </c>
      <c r="L29" s="35">
        <f t="shared" si="8"/>
        <v>0</v>
      </c>
      <c r="M29" s="115"/>
      <c r="N29" s="115"/>
      <c r="O29" s="115"/>
      <c r="P29" s="115"/>
      <c r="Q29" s="115"/>
      <c r="R29" s="115"/>
      <c r="S29" s="115"/>
      <c r="T29" s="115"/>
      <c r="U29" s="115"/>
      <c r="V29" s="115"/>
      <c r="W29" s="115"/>
      <c r="X29" s="115"/>
      <c r="Y29" s="115"/>
      <c r="Z29" s="115"/>
      <c r="AA29" s="115"/>
      <c r="AB29" s="115"/>
      <c r="AC29" s="115"/>
      <c r="AD29" s="115"/>
      <c r="AE29" s="115"/>
      <c r="AF29" s="115"/>
      <c r="AG29" s="115"/>
      <c r="AH29" s="115"/>
      <c r="AI29" s="115"/>
      <c r="AJ29" s="115"/>
      <c r="AK29" s="115"/>
      <c r="AL29" s="115"/>
      <c r="AM29" s="115"/>
      <c r="AN29" s="115"/>
      <c r="AO29" s="115"/>
      <c r="AP29" s="115"/>
      <c r="AQ29" s="115"/>
    </row>
    <row r="30" spans="1:43" s="116" customFormat="1" ht="195" customHeight="1">
      <c r="A30" s="207" t="s">
        <v>223</v>
      </c>
      <c r="B30" s="190" t="s">
        <v>202</v>
      </c>
      <c r="C30" s="191" t="s">
        <v>35</v>
      </c>
      <c r="D30" s="191" t="s">
        <v>17</v>
      </c>
      <c r="E30" s="7" t="s">
        <v>235</v>
      </c>
      <c r="F30" s="7"/>
      <c r="G30" s="7"/>
      <c r="H30" s="7"/>
      <c r="I30" s="191"/>
      <c r="J30" s="35">
        <f t="shared" si="7"/>
        <v>56</v>
      </c>
      <c r="K30" s="35">
        <f t="shared" si="8"/>
        <v>0</v>
      </c>
      <c r="L30" s="35">
        <f t="shared" si="8"/>
        <v>0</v>
      </c>
      <c r="M30" s="115"/>
      <c r="N30" s="115"/>
      <c r="O30" s="115"/>
      <c r="P30" s="115"/>
      <c r="Q30" s="115"/>
      <c r="R30" s="115"/>
      <c r="S30" s="115"/>
      <c r="T30" s="115"/>
      <c r="U30" s="115"/>
      <c r="V30" s="115"/>
      <c r="W30" s="115"/>
      <c r="X30" s="115"/>
      <c r="Y30" s="115"/>
      <c r="Z30" s="115"/>
      <c r="AA30" s="115"/>
      <c r="AB30" s="115"/>
      <c r="AC30" s="115"/>
      <c r="AD30" s="115"/>
      <c r="AE30" s="115"/>
      <c r="AF30" s="115"/>
      <c r="AG30" s="115"/>
      <c r="AH30" s="115"/>
      <c r="AI30" s="115"/>
      <c r="AJ30" s="115"/>
      <c r="AK30" s="115"/>
      <c r="AL30" s="115"/>
      <c r="AM30" s="115"/>
      <c r="AN30" s="115"/>
      <c r="AO30" s="115"/>
      <c r="AP30" s="115"/>
      <c r="AQ30" s="115"/>
    </row>
    <row r="31" spans="1:43" s="116" customFormat="1" ht="40.5" customHeight="1">
      <c r="A31" s="73" t="s">
        <v>104</v>
      </c>
      <c r="B31" s="190" t="s">
        <v>202</v>
      </c>
      <c r="C31" s="191" t="s">
        <v>35</v>
      </c>
      <c r="D31" s="191" t="s">
        <v>17</v>
      </c>
      <c r="E31" s="7" t="s">
        <v>235</v>
      </c>
      <c r="F31" s="7" t="s">
        <v>106</v>
      </c>
      <c r="G31" s="7"/>
      <c r="H31" s="7"/>
      <c r="I31" s="191"/>
      <c r="J31" s="35">
        <f t="shared" si="7"/>
        <v>56</v>
      </c>
      <c r="K31" s="35">
        <f t="shared" si="8"/>
        <v>0</v>
      </c>
      <c r="L31" s="35">
        <f t="shared" si="8"/>
        <v>0</v>
      </c>
      <c r="M31" s="115"/>
      <c r="N31" s="115"/>
      <c r="O31" s="115"/>
      <c r="P31" s="115"/>
      <c r="Q31" s="115"/>
      <c r="R31" s="115"/>
      <c r="S31" s="115"/>
      <c r="T31" s="115"/>
      <c r="U31" s="115"/>
      <c r="V31" s="115"/>
      <c r="W31" s="115"/>
      <c r="X31" s="115"/>
      <c r="Y31" s="115"/>
      <c r="Z31" s="115"/>
      <c r="AA31" s="115"/>
      <c r="AB31" s="115"/>
      <c r="AC31" s="115"/>
      <c r="AD31" s="115"/>
      <c r="AE31" s="115"/>
      <c r="AF31" s="115"/>
      <c r="AG31" s="115"/>
      <c r="AH31" s="115"/>
      <c r="AI31" s="115"/>
      <c r="AJ31" s="115"/>
      <c r="AK31" s="115"/>
      <c r="AL31" s="115"/>
      <c r="AM31" s="115"/>
      <c r="AN31" s="115"/>
      <c r="AO31" s="115"/>
      <c r="AP31" s="115"/>
      <c r="AQ31" s="115"/>
    </row>
    <row r="32" spans="1:43" s="116" customFormat="1" ht="44.25" customHeight="1">
      <c r="A32" s="73" t="s">
        <v>105</v>
      </c>
      <c r="B32" s="190" t="s">
        <v>202</v>
      </c>
      <c r="C32" s="191" t="s">
        <v>35</v>
      </c>
      <c r="D32" s="191" t="s">
        <v>17</v>
      </c>
      <c r="E32" s="7" t="s">
        <v>235</v>
      </c>
      <c r="F32" s="7" t="s">
        <v>107</v>
      </c>
      <c r="G32" s="7"/>
      <c r="H32" s="7"/>
      <c r="I32" s="191"/>
      <c r="J32" s="35">
        <f t="shared" si="7"/>
        <v>56</v>
      </c>
      <c r="K32" s="35">
        <f t="shared" si="8"/>
        <v>0</v>
      </c>
      <c r="L32" s="35">
        <f t="shared" si="8"/>
        <v>0</v>
      </c>
      <c r="M32" s="115"/>
      <c r="N32" s="115"/>
      <c r="O32" s="115"/>
      <c r="P32" s="115"/>
      <c r="Q32" s="115"/>
      <c r="R32" s="115"/>
      <c r="S32" s="115"/>
      <c r="T32" s="115"/>
      <c r="U32" s="115"/>
      <c r="V32" s="115"/>
      <c r="W32" s="115"/>
      <c r="X32" s="115"/>
      <c r="Y32" s="115"/>
      <c r="Z32" s="115"/>
      <c r="AA32" s="115"/>
      <c r="AB32" s="115"/>
      <c r="AC32" s="115"/>
      <c r="AD32" s="115"/>
      <c r="AE32" s="115"/>
      <c r="AF32" s="115"/>
      <c r="AG32" s="115"/>
      <c r="AH32" s="115"/>
      <c r="AI32" s="115"/>
      <c r="AJ32" s="115"/>
      <c r="AK32" s="115"/>
      <c r="AL32" s="115"/>
      <c r="AM32" s="115"/>
      <c r="AN32" s="115"/>
      <c r="AO32" s="115"/>
      <c r="AP32" s="115"/>
      <c r="AQ32" s="115"/>
    </row>
    <row r="33" spans="1:43" s="116" customFormat="1" ht="19.5" customHeight="1">
      <c r="A33" s="10" t="s">
        <v>53</v>
      </c>
      <c r="B33" s="190" t="s">
        <v>202</v>
      </c>
      <c r="C33" s="191" t="s">
        <v>35</v>
      </c>
      <c r="D33" s="191" t="s">
        <v>17</v>
      </c>
      <c r="E33" s="7" t="s">
        <v>235</v>
      </c>
      <c r="F33" s="7" t="s">
        <v>107</v>
      </c>
      <c r="G33" s="7" t="s">
        <v>18</v>
      </c>
      <c r="H33" s="7"/>
      <c r="I33" s="191"/>
      <c r="J33" s="35">
        <f t="shared" si="7"/>
        <v>56</v>
      </c>
      <c r="K33" s="35">
        <f t="shared" si="8"/>
        <v>0</v>
      </c>
      <c r="L33" s="35">
        <f t="shared" si="8"/>
        <v>0</v>
      </c>
      <c r="M33" s="115"/>
      <c r="N33" s="115"/>
      <c r="O33" s="115"/>
      <c r="P33" s="115"/>
      <c r="Q33" s="115"/>
      <c r="R33" s="115"/>
      <c r="S33" s="115"/>
      <c r="T33" s="115"/>
      <c r="U33" s="115"/>
      <c r="V33" s="115"/>
      <c r="W33" s="115"/>
      <c r="X33" s="115"/>
      <c r="Y33" s="115"/>
      <c r="Z33" s="115"/>
      <c r="AA33" s="115"/>
      <c r="AB33" s="115"/>
      <c r="AC33" s="115"/>
      <c r="AD33" s="115"/>
      <c r="AE33" s="115"/>
      <c r="AF33" s="115"/>
      <c r="AG33" s="115"/>
      <c r="AH33" s="115"/>
      <c r="AI33" s="115"/>
      <c r="AJ33" s="115"/>
      <c r="AK33" s="115"/>
      <c r="AL33" s="115"/>
      <c r="AM33" s="115"/>
      <c r="AN33" s="115"/>
      <c r="AO33" s="115"/>
      <c r="AP33" s="115"/>
      <c r="AQ33" s="115"/>
    </row>
    <row r="34" spans="1:43" s="116" customFormat="1" ht="21" customHeight="1">
      <c r="A34" s="10" t="s">
        <v>54</v>
      </c>
      <c r="B34" s="190" t="s">
        <v>202</v>
      </c>
      <c r="C34" s="191" t="s">
        <v>35</v>
      </c>
      <c r="D34" s="191" t="s">
        <v>17</v>
      </c>
      <c r="E34" s="7" t="s">
        <v>235</v>
      </c>
      <c r="F34" s="7" t="s">
        <v>107</v>
      </c>
      <c r="G34" s="7" t="s">
        <v>18</v>
      </c>
      <c r="H34" s="7" t="s">
        <v>30</v>
      </c>
      <c r="I34" s="191"/>
      <c r="J34" s="35">
        <f t="shared" si="7"/>
        <v>56</v>
      </c>
      <c r="K34" s="35">
        <f t="shared" si="8"/>
        <v>0</v>
      </c>
      <c r="L34" s="35">
        <f t="shared" si="8"/>
        <v>0</v>
      </c>
      <c r="M34" s="115"/>
      <c r="N34" s="115"/>
      <c r="O34" s="115"/>
      <c r="P34" s="115"/>
      <c r="Q34" s="115"/>
      <c r="R34" s="115"/>
      <c r="S34" s="115"/>
      <c r="T34" s="115"/>
      <c r="U34" s="115"/>
      <c r="V34" s="115"/>
      <c r="W34" s="115"/>
      <c r="X34" s="115"/>
      <c r="Y34" s="115"/>
      <c r="Z34" s="115"/>
      <c r="AA34" s="115"/>
      <c r="AB34" s="115"/>
      <c r="AC34" s="115"/>
      <c r="AD34" s="115"/>
      <c r="AE34" s="115"/>
      <c r="AF34" s="115"/>
      <c r="AG34" s="115"/>
      <c r="AH34" s="115"/>
      <c r="AI34" s="115"/>
      <c r="AJ34" s="115"/>
      <c r="AK34" s="115"/>
      <c r="AL34" s="115"/>
      <c r="AM34" s="115"/>
      <c r="AN34" s="115"/>
      <c r="AO34" s="115"/>
      <c r="AP34" s="115"/>
      <c r="AQ34" s="115"/>
    </row>
    <row r="35" spans="1:43" s="116" customFormat="1" ht="33.75" customHeight="1">
      <c r="A35" s="120" t="s">
        <v>73</v>
      </c>
      <c r="B35" s="193" t="s">
        <v>202</v>
      </c>
      <c r="C35" s="194" t="s">
        <v>35</v>
      </c>
      <c r="D35" s="194" t="s">
        <v>17</v>
      </c>
      <c r="E35" s="83" t="s">
        <v>235</v>
      </c>
      <c r="F35" s="83" t="s">
        <v>107</v>
      </c>
      <c r="G35" s="83" t="s">
        <v>18</v>
      </c>
      <c r="H35" s="83" t="s">
        <v>30</v>
      </c>
      <c r="I35" s="194" t="s">
        <v>93</v>
      </c>
      <c r="J35" s="35">
        <f>'Прил 2'!J84</f>
        <v>56</v>
      </c>
      <c r="K35" s="35">
        <f>'Прил 2'!K84</f>
        <v>0</v>
      </c>
      <c r="L35" s="35">
        <f>'Прил 2'!L84</f>
        <v>0</v>
      </c>
      <c r="M35" s="115"/>
      <c r="N35" s="115"/>
      <c r="O35" s="115"/>
      <c r="P35" s="115"/>
      <c r="Q35" s="115"/>
      <c r="R35" s="115"/>
      <c r="S35" s="115"/>
      <c r="T35" s="115"/>
      <c r="U35" s="115"/>
      <c r="V35" s="115"/>
      <c r="W35" s="115"/>
      <c r="X35" s="115"/>
      <c r="Y35" s="115"/>
      <c r="Z35" s="115"/>
      <c r="AA35" s="115"/>
      <c r="AB35" s="115"/>
      <c r="AC35" s="115"/>
      <c r="AD35" s="115"/>
      <c r="AE35" s="115"/>
      <c r="AF35" s="115"/>
      <c r="AG35" s="115"/>
      <c r="AH35" s="115"/>
      <c r="AI35" s="115"/>
      <c r="AJ35" s="115"/>
      <c r="AK35" s="115"/>
      <c r="AL35" s="115"/>
      <c r="AM35" s="115"/>
      <c r="AN35" s="115"/>
      <c r="AO35" s="115"/>
      <c r="AP35" s="115"/>
      <c r="AQ35" s="115"/>
    </row>
    <row r="36" spans="1:43" s="116" customFormat="1" ht="33" customHeight="1">
      <c r="A36" s="184" t="s">
        <v>203</v>
      </c>
      <c r="B36" s="6" t="s">
        <v>204</v>
      </c>
      <c r="C36" s="6"/>
      <c r="D36" s="6"/>
      <c r="E36" s="6"/>
      <c r="F36" s="90"/>
      <c r="G36" s="83"/>
      <c r="H36" s="83"/>
      <c r="I36" s="83"/>
      <c r="J36" s="35">
        <f t="shared" ref="J36:J41" si="9">J37</f>
        <v>0.5</v>
      </c>
      <c r="K36" s="35">
        <f t="shared" ref="K36:L41" si="10">K37</f>
        <v>0</v>
      </c>
      <c r="L36" s="35">
        <f t="shared" si="10"/>
        <v>0</v>
      </c>
      <c r="M36" s="115"/>
      <c r="N36" s="115"/>
      <c r="O36" s="115"/>
      <c r="P36" s="115"/>
      <c r="Q36" s="115"/>
      <c r="R36" s="115"/>
      <c r="S36" s="115"/>
      <c r="T36" s="115"/>
      <c r="U36" s="115"/>
      <c r="V36" s="115"/>
      <c r="W36" s="115"/>
      <c r="X36" s="115"/>
      <c r="Y36" s="115"/>
      <c r="Z36" s="115"/>
      <c r="AA36" s="115"/>
      <c r="AB36" s="115"/>
      <c r="AC36" s="115"/>
      <c r="AD36" s="115"/>
      <c r="AE36" s="115"/>
      <c r="AF36" s="115"/>
      <c r="AG36" s="115"/>
      <c r="AH36" s="115"/>
      <c r="AI36" s="115"/>
      <c r="AJ36" s="115"/>
      <c r="AK36" s="115"/>
      <c r="AL36" s="115"/>
      <c r="AM36" s="115"/>
      <c r="AN36" s="115"/>
      <c r="AO36" s="115"/>
      <c r="AP36" s="115"/>
      <c r="AQ36" s="115"/>
    </row>
    <row r="37" spans="1:43" s="116" customFormat="1" ht="35.25" customHeight="1">
      <c r="A37" s="73" t="s">
        <v>205</v>
      </c>
      <c r="B37" s="6" t="s">
        <v>204</v>
      </c>
      <c r="C37" s="6" t="s">
        <v>35</v>
      </c>
      <c r="D37" s="6" t="s">
        <v>37</v>
      </c>
      <c r="E37" s="6" t="s">
        <v>206</v>
      </c>
      <c r="F37" s="90"/>
      <c r="G37" s="83"/>
      <c r="H37" s="83"/>
      <c r="I37" s="83"/>
      <c r="J37" s="35">
        <f t="shared" si="9"/>
        <v>0.5</v>
      </c>
      <c r="K37" s="35">
        <f t="shared" si="10"/>
        <v>0</v>
      </c>
      <c r="L37" s="35">
        <f t="shared" si="10"/>
        <v>0</v>
      </c>
      <c r="M37" s="115"/>
      <c r="N37" s="115"/>
      <c r="O37" s="115"/>
      <c r="P37" s="115"/>
      <c r="Q37" s="115"/>
      <c r="R37" s="115"/>
      <c r="S37" s="115"/>
      <c r="T37" s="115"/>
      <c r="U37" s="115"/>
      <c r="V37" s="115"/>
      <c r="W37" s="115"/>
      <c r="X37" s="115"/>
      <c r="Y37" s="115"/>
      <c r="Z37" s="115"/>
      <c r="AA37" s="115"/>
      <c r="AB37" s="115"/>
      <c r="AC37" s="115"/>
      <c r="AD37" s="115"/>
      <c r="AE37" s="115"/>
      <c r="AF37" s="115"/>
      <c r="AG37" s="115"/>
      <c r="AH37" s="115"/>
      <c r="AI37" s="115"/>
      <c r="AJ37" s="115"/>
      <c r="AK37" s="115"/>
      <c r="AL37" s="115"/>
      <c r="AM37" s="115"/>
      <c r="AN37" s="115"/>
      <c r="AO37" s="115"/>
      <c r="AP37" s="115"/>
      <c r="AQ37" s="115"/>
    </row>
    <row r="38" spans="1:43" s="116" customFormat="1" ht="35.25" customHeight="1">
      <c r="A38" s="73" t="s">
        <v>104</v>
      </c>
      <c r="B38" s="6" t="s">
        <v>204</v>
      </c>
      <c r="C38" s="6" t="s">
        <v>35</v>
      </c>
      <c r="D38" s="6" t="s">
        <v>37</v>
      </c>
      <c r="E38" s="6" t="s">
        <v>206</v>
      </c>
      <c r="F38" s="90" t="s">
        <v>106</v>
      </c>
      <c r="G38" s="83"/>
      <c r="H38" s="83"/>
      <c r="I38" s="83"/>
      <c r="J38" s="35">
        <f t="shared" si="9"/>
        <v>0.5</v>
      </c>
      <c r="K38" s="35">
        <f t="shared" si="10"/>
        <v>0</v>
      </c>
      <c r="L38" s="35">
        <f t="shared" si="10"/>
        <v>0</v>
      </c>
      <c r="M38" s="115"/>
      <c r="N38" s="115"/>
      <c r="O38" s="115"/>
      <c r="P38" s="115"/>
      <c r="Q38" s="115"/>
      <c r="R38" s="115"/>
      <c r="S38" s="115"/>
      <c r="T38" s="115"/>
      <c r="U38" s="115"/>
      <c r="V38" s="115"/>
      <c r="W38" s="115"/>
      <c r="X38" s="115"/>
      <c r="Y38" s="115"/>
      <c r="Z38" s="115"/>
      <c r="AA38" s="115"/>
      <c r="AB38" s="115"/>
      <c r="AC38" s="115"/>
      <c r="AD38" s="115"/>
      <c r="AE38" s="115"/>
      <c r="AF38" s="115"/>
      <c r="AG38" s="115"/>
      <c r="AH38" s="115"/>
      <c r="AI38" s="115"/>
      <c r="AJ38" s="115"/>
      <c r="AK38" s="115"/>
      <c r="AL38" s="115"/>
      <c r="AM38" s="115"/>
      <c r="AN38" s="115"/>
      <c r="AO38" s="115"/>
      <c r="AP38" s="115"/>
      <c r="AQ38" s="115"/>
    </row>
    <row r="39" spans="1:43" s="116" customFormat="1" ht="40.5" customHeight="1">
      <c r="A39" s="73" t="s">
        <v>105</v>
      </c>
      <c r="B39" s="6" t="s">
        <v>204</v>
      </c>
      <c r="C39" s="6" t="s">
        <v>35</v>
      </c>
      <c r="D39" s="6" t="s">
        <v>37</v>
      </c>
      <c r="E39" s="6" t="s">
        <v>206</v>
      </c>
      <c r="F39" s="90" t="s">
        <v>107</v>
      </c>
      <c r="G39" s="83"/>
      <c r="H39" s="83"/>
      <c r="I39" s="83"/>
      <c r="J39" s="35">
        <f t="shared" si="9"/>
        <v>0.5</v>
      </c>
      <c r="K39" s="35">
        <f t="shared" si="10"/>
        <v>0</v>
      </c>
      <c r="L39" s="35">
        <f t="shared" si="10"/>
        <v>0</v>
      </c>
      <c r="M39" s="115"/>
      <c r="N39" s="115"/>
      <c r="O39" s="115"/>
      <c r="P39" s="115"/>
      <c r="Q39" s="115"/>
      <c r="R39" s="115"/>
      <c r="S39" s="115"/>
      <c r="T39" s="115"/>
      <c r="U39" s="115"/>
      <c r="V39" s="115"/>
      <c r="W39" s="115"/>
      <c r="X39" s="115"/>
      <c r="Y39" s="115"/>
      <c r="Z39" s="115"/>
      <c r="AA39" s="115"/>
      <c r="AB39" s="115"/>
      <c r="AC39" s="115"/>
      <c r="AD39" s="115"/>
      <c r="AE39" s="115"/>
      <c r="AF39" s="115"/>
      <c r="AG39" s="115"/>
      <c r="AH39" s="115"/>
      <c r="AI39" s="115"/>
      <c r="AJ39" s="115"/>
      <c r="AK39" s="115"/>
      <c r="AL39" s="115"/>
      <c r="AM39" s="115"/>
      <c r="AN39" s="115"/>
      <c r="AO39" s="115"/>
      <c r="AP39" s="115"/>
      <c r="AQ39" s="115"/>
    </row>
    <row r="40" spans="1:43" s="116" customFormat="1" ht="20.25" customHeight="1">
      <c r="A40" s="118" t="s">
        <v>200</v>
      </c>
      <c r="B40" s="6" t="s">
        <v>204</v>
      </c>
      <c r="C40" s="6" t="s">
        <v>35</v>
      </c>
      <c r="D40" s="6" t="s">
        <v>37</v>
      </c>
      <c r="E40" s="6" t="s">
        <v>206</v>
      </c>
      <c r="F40" s="90" t="s">
        <v>107</v>
      </c>
      <c r="G40" s="7" t="s">
        <v>29</v>
      </c>
      <c r="H40" s="7"/>
      <c r="I40" s="83"/>
      <c r="J40" s="35">
        <f t="shared" si="9"/>
        <v>0.5</v>
      </c>
      <c r="K40" s="35">
        <f t="shared" si="10"/>
        <v>0</v>
      </c>
      <c r="L40" s="35">
        <f t="shared" si="10"/>
        <v>0</v>
      </c>
      <c r="M40" s="115"/>
      <c r="N40" s="115"/>
      <c r="O40" s="115"/>
      <c r="P40" s="115"/>
      <c r="Q40" s="115"/>
      <c r="R40" s="115"/>
      <c r="S40" s="115"/>
      <c r="T40" s="115"/>
      <c r="U40" s="115"/>
      <c r="V40" s="115"/>
      <c r="W40" s="115"/>
      <c r="X40" s="115"/>
      <c r="Y40" s="115"/>
      <c r="Z40" s="115"/>
      <c r="AA40" s="115"/>
      <c r="AB40" s="115"/>
      <c r="AC40" s="115"/>
      <c r="AD40" s="115"/>
      <c r="AE40" s="115"/>
      <c r="AF40" s="115"/>
      <c r="AG40" s="115"/>
      <c r="AH40" s="115"/>
      <c r="AI40" s="115"/>
      <c r="AJ40" s="115"/>
      <c r="AK40" s="115"/>
      <c r="AL40" s="115"/>
      <c r="AM40" s="115"/>
      <c r="AN40" s="115"/>
      <c r="AO40" s="115"/>
      <c r="AP40" s="115"/>
      <c r="AQ40" s="115"/>
    </row>
    <row r="41" spans="1:43" s="116" customFormat="1" ht="40.5" customHeight="1">
      <c r="A41" s="118" t="s">
        <v>201</v>
      </c>
      <c r="B41" s="6" t="s">
        <v>204</v>
      </c>
      <c r="C41" s="6" t="s">
        <v>35</v>
      </c>
      <c r="D41" s="6" t="s">
        <v>37</v>
      </c>
      <c r="E41" s="6" t="s">
        <v>206</v>
      </c>
      <c r="F41" s="90" t="s">
        <v>107</v>
      </c>
      <c r="G41" s="7" t="s">
        <v>29</v>
      </c>
      <c r="H41" s="7" t="s">
        <v>202</v>
      </c>
      <c r="I41" s="83"/>
      <c r="J41" s="35">
        <f t="shared" si="9"/>
        <v>0.5</v>
      </c>
      <c r="K41" s="35">
        <f t="shared" si="10"/>
        <v>0</v>
      </c>
      <c r="L41" s="35">
        <f t="shared" si="10"/>
        <v>0</v>
      </c>
      <c r="M41" s="115"/>
      <c r="N41" s="115"/>
      <c r="O41" s="115"/>
      <c r="P41" s="115"/>
      <c r="Q41" s="115"/>
      <c r="R41" s="115"/>
      <c r="S41" s="115"/>
      <c r="T41" s="115"/>
      <c r="U41" s="115"/>
      <c r="V41" s="115"/>
      <c r="W41" s="115"/>
      <c r="X41" s="115"/>
      <c r="Y41" s="115"/>
      <c r="Z41" s="115"/>
      <c r="AA41" s="115"/>
      <c r="AB41" s="115"/>
      <c r="AC41" s="115"/>
      <c r="AD41" s="115"/>
      <c r="AE41" s="115"/>
      <c r="AF41" s="115"/>
      <c r="AG41" s="115"/>
      <c r="AH41" s="115"/>
      <c r="AI41" s="115"/>
      <c r="AJ41" s="115"/>
      <c r="AK41" s="115"/>
      <c r="AL41" s="115"/>
      <c r="AM41" s="115"/>
      <c r="AN41" s="115"/>
      <c r="AO41" s="115"/>
      <c r="AP41" s="115"/>
      <c r="AQ41" s="115"/>
    </row>
    <row r="42" spans="1:43" s="116" customFormat="1" ht="40.5" customHeight="1">
      <c r="A42" s="120" t="s">
        <v>73</v>
      </c>
      <c r="B42" s="66" t="s">
        <v>204</v>
      </c>
      <c r="C42" s="66" t="s">
        <v>35</v>
      </c>
      <c r="D42" s="66" t="s">
        <v>37</v>
      </c>
      <c r="E42" s="66" t="s">
        <v>206</v>
      </c>
      <c r="F42" s="89" t="s">
        <v>107</v>
      </c>
      <c r="G42" s="83" t="s">
        <v>29</v>
      </c>
      <c r="H42" s="83" t="s">
        <v>202</v>
      </c>
      <c r="I42" s="83" t="s">
        <v>93</v>
      </c>
      <c r="J42" s="88">
        <f>'Прил 2'!J77</f>
        <v>0.5</v>
      </c>
      <c r="K42" s="88">
        <f>'Прил 2'!K77</f>
        <v>0</v>
      </c>
      <c r="L42" s="88">
        <f>'Прил 2'!L77</f>
        <v>0</v>
      </c>
      <c r="M42" s="115"/>
      <c r="N42" s="115"/>
      <c r="O42" s="115"/>
      <c r="P42" s="115"/>
      <c r="Q42" s="115"/>
      <c r="R42" s="115"/>
      <c r="S42" s="115"/>
      <c r="T42" s="115"/>
      <c r="U42" s="115"/>
      <c r="V42" s="115"/>
      <c r="W42" s="115"/>
      <c r="X42" s="115"/>
      <c r="Y42" s="115"/>
      <c r="Z42" s="115"/>
      <c r="AA42" s="115"/>
      <c r="AB42" s="115"/>
      <c r="AC42" s="115"/>
      <c r="AD42" s="115"/>
      <c r="AE42" s="115"/>
      <c r="AF42" s="115"/>
      <c r="AG42" s="115"/>
      <c r="AH42" s="115"/>
      <c r="AI42" s="115"/>
      <c r="AJ42" s="115"/>
      <c r="AK42" s="115"/>
      <c r="AL42" s="115"/>
      <c r="AM42" s="115"/>
      <c r="AN42" s="115"/>
      <c r="AO42" s="115"/>
      <c r="AP42" s="115"/>
      <c r="AQ42" s="115"/>
    </row>
    <row r="43" spans="1:43" s="116" customFormat="1" ht="30.75" hidden="1" customHeight="1">
      <c r="A43" s="73" t="s">
        <v>211</v>
      </c>
      <c r="B43" s="85" t="s">
        <v>212</v>
      </c>
      <c r="C43" s="7"/>
      <c r="D43" s="7"/>
      <c r="E43" s="7"/>
      <c r="F43" s="98"/>
      <c r="G43" s="83"/>
      <c r="H43" s="83"/>
      <c r="I43" s="83"/>
      <c r="J43" s="35">
        <f t="shared" ref="J43:J48" si="11">J44</f>
        <v>0</v>
      </c>
      <c r="K43" s="35">
        <f t="shared" ref="K43:L48" si="12">K44</f>
        <v>0</v>
      </c>
      <c r="L43" s="35">
        <f t="shared" si="12"/>
        <v>0</v>
      </c>
      <c r="M43" s="115"/>
      <c r="N43" s="115"/>
      <c r="O43" s="115"/>
      <c r="P43" s="115"/>
      <c r="Q43" s="115"/>
      <c r="R43" s="115"/>
      <c r="S43" s="115"/>
      <c r="T43" s="115"/>
      <c r="U43" s="115"/>
      <c r="V43" s="115"/>
      <c r="W43" s="115"/>
      <c r="X43" s="115"/>
      <c r="Y43" s="115"/>
      <c r="Z43" s="115"/>
      <c r="AA43" s="115"/>
      <c r="AB43" s="115"/>
      <c r="AC43" s="115"/>
      <c r="AD43" s="115"/>
      <c r="AE43" s="115"/>
      <c r="AF43" s="115"/>
      <c r="AG43" s="115"/>
      <c r="AH43" s="115"/>
      <c r="AI43" s="115"/>
      <c r="AJ43" s="115"/>
      <c r="AK43" s="115"/>
      <c r="AL43" s="115"/>
      <c r="AM43" s="115"/>
      <c r="AN43" s="115"/>
      <c r="AO43" s="115"/>
      <c r="AP43" s="115"/>
      <c r="AQ43" s="115"/>
    </row>
    <row r="44" spans="1:43" s="116" customFormat="1" ht="18.75" hidden="1" customHeight="1">
      <c r="A44" s="73" t="s">
        <v>213</v>
      </c>
      <c r="B44" s="85" t="s">
        <v>212</v>
      </c>
      <c r="C44" s="7" t="s">
        <v>35</v>
      </c>
      <c r="D44" s="7" t="s">
        <v>35</v>
      </c>
      <c r="E44" s="7" t="s">
        <v>214</v>
      </c>
      <c r="F44" s="98"/>
      <c r="G44" s="83"/>
      <c r="H44" s="83"/>
      <c r="I44" s="83"/>
      <c r="J44" s="35">
        <f t="shared" si="11"/>
        <v>0</v>
      </c>
      <c r="K44" s="35">
        <f t="shared" si="12"/>
        <v>0</v>
      </c>
      <c r="L44" s="35">
        <f t="shared" si="12"/>
        <v>0</v>
      </c>
      <c r="M44" s="115"/>
      <c r="N44" s="115"/>
      <c r="O44" s="115"/>
      <c r="P44" s="115"/>
      <c r="Q44" s="115"/>
      <c r="R44" s="115"/>
      <c r="S44" s="115"/>
      <c r="T44" s="115"/>
      <c r="U44" s="115"/>
      <c r="V44" s="115"/>
      <c r="W44" s="115"/>
      <c r="X44" s="115"/>
      <c r="Y44" s="115"/>
      <c r="Z44" s="115"/>
      <c r="AA44" s="115"/>
      <c r="AB44" s="115"/>
      <c r="AC44" s="115"/>
      <c r="AD44" s="115"/>
      <c r="AE44" s="115"/>
      <c r="AF44" s="115"/>
      <c r="AG44" s="115"/>
      <c r="AH44" s="115"/>
      <c r="AI44" s="115"/>
      <c r="AJ44" s="115"/>
      <c r="AK44" s="115"/>
      <c r="AL44" s="115"/>
      <c r="AM44" s="115"/>
      <c r="AN44" s="115"/>
      <c r="AO44" s="115"/>
      <c r="AP44" s="115"/>
      <c r="AQ44" s="115"/>
    </row>
    <row r="45" spans="1:43" s="116" customFormat="1" ht="35.25" hidden="1" customHeight="1">
      <c r="A45" s="73" t="s">
        <v>104</v>
      </c>
      <c r="B45" s="6" t="s">
        <v>212</v>
      </c>
      <c r="C45" s="6" t="s">
        <v>35</v>
      </c>
      <c r="D45" s="6" t="s">
        <v>37</v>
      </c>
      <c r="E45" s="6" t="s">
        <v>214</v>
      </c>
      <c r="F45" s="6" t="s">
        <v>106</v>
      </c>
      <c r="G45" s="83"/>
      <c r="H45" s="83"/>
      <c r="I45" s="83"/>
      <c r="J45" s="35">
        <f t="shared" si="11"/>
        <v>0</v>
      </c>
      <c r="K45" s="35">
        <f t="shared" si="12"/>
        <v>0</v>
      </c>
      <c r="L45" s="35">
        <f t="shared" si="12"/>
        <v>0</v>
      </c>
      <c r="M45" s="115"/>
      <c r="N45" s="115"/>
      <c r="O45" s="115"/>
      <c r="P45" s="115"/>
      <c r="Q45" s="115"/>
      <c r="R45" s="115"/>
      <c r="S45" s="115"/>
      <c r="T45" s="115"/>
      <c r="U45" s="115"/>
      <c r="V45" s="115"/>
      <c r="W45" s="115"/>
      <c r="X45" s="115"/>
      <c r="Y45" s="115"/>
      <c r="Z45" s="115"/>
      <c r="AA45" s="115"/>
      <c r="AB45" s="115"/>
      <c r="AC45" s="115"/>
      <c r="AD45" s="115"/>
      <c r="AE45" s="115"/>
      <c r="AF45" s="115"/>
      <c r="AG45" s="115"/>
      <c r="AH45" s="115"/>
      <c r="AI45" s="115"/>
      <c r="AJ45" s="115"/>
      <c r="AK45" s="115"/>
      <c r="AL45" s="115"/>
      <c r="AM45" s="115"/>
      <c r="AN45" s="115"/>
      <c r="AO45" s="115"/>
      <c r="AP45" s="115"/>
      <c r="AQ45" s="115"/>
    </row>
    <row r="46" spans="1:43" s="116" customFormat="1" ht="40.5" hidden="1" customHeight="1">
      <c r="A46" s="73" t="s">
        <v>105</v>
      </c>
      <c r="B46" s="6" t="s">
        <v>212</v>
      </c>
      <c r="C46" s="6" t="s">
        <v>35</v>
      </c>
      <c r="D46" s="6" t="s">
        <v>37</v>
      </c>
      <c r="E46" s="6" t="s">
        <v>214</v>
      </c>
      <c r="F46" s="6" t="s">
        <v>107</v>
      </c>
      <c r="G46" s="83"/>
      <c r="H46" s="83"/>
      <c r="I46" s="83"/>
      <c r="J46" s="35">
        <f t="shared" si="11"/>
        <v>0</v>
      </c>
      <c r="K46" s="35">
        <f t="shared" si="12"/>
        <v>0</v>
      </c>
      <c r="L46" s="35">
        <f t="shared" si="12"/>
        <v>0</v>
      </c>
      <c r="M46" s="115"/>
      <c r="N46" s="115"/>
      <c r="O46" s="115"/>
      <c r="P46" s="115"/>
      <c r="Q46" s="115"/>
      <c r="R46" s="115"/>
      <c r="S46" s="115"/>
      <c r="T46" s="115"/>
      <c r="U46" s="115"/>
      <c r="V46" s="115"/>
      <c r="W46" s="115"/>
      <c r="X46" s="115"/>
      <c r="Y46" s="115"/>
      <c r="Z46" s="115"/>
      <c r="AA46" s="115"/>
      <c r="AB46" s="115"/>
      <c r="AC46" s="115"/>
      <c r="AD46" s="115"/>
      <c r="AE46" s="115"/>
      <c r="AF46" s="115"/>
      <c r="AG46" s="115"/>
      <c r="AH46" s="115"/>
      <c r="AI46" s="115"/>
      <c r="AJ46" s="115"/>
      <c r="AK46" s="115"/>
      <c r="AL46" s="115"/>
      <c r="AM46" s="115"/>
      <c r="AN46" s="115"/>
      <c r="AO46" s="115"/>
      <c r="AP46" s="115"/>
      <c r="AQ46" s="115"/>
    </row>
    <row r="47" spans="1:43" s="116" customFormat="1" ht="18.75" hidden="1" customHeight="1">
      <c r="A47" s="118" t="s">
        <v>16</v>
      </c>
      <c r="B47" s="6" t="s">
        <v>212</v>
      </c>
      <c r="C47" s="6" t="s">
        <v>35</v>
      </c>
      <c r="D47" s="6" t="s">
        <v>37</v>
      </c>
      <c r="E47" s="6" t="s">
        <v>214</v>
      </c>
      <c r="F47" s="6" t="s">
        <v>107</v>
      </c>
      <c r="G47" s="7" t="s">
        <v>17</v>
      </c>
      <c r="H47" s="83"/>
      <c r="I47" s="83"/>
      <c r="J47" s="35">
        <f t="shared" si="11"/>
        <v>0</v>
      </c>
      <c r="K47" s="35">
        <f t="shared" si="12"/>
        <v>0</v>
      </c>
      <c r="L47" s="35">
        <f t="shared" si="12"/>
        <v>0</v>
      </c>
      <c r="M47" s="115"/>
      <c r="N47" s="115"/>
      <c r="O47" s="115"/>
      <c r="P47" s="115"/>
      <c r="Q47" s="115"/>
      <c r="R47" s="115"/>
      <c r="S47" s="115"/>
      <c r="T47" s="115"/>
      <c r="U47" s="115"/>
      <c r="V47" s="115"/>
      <c r="W47" s="115"/>
      <c r="X47" s="115"/>
      <c r="Y47" s="115"/>
      <c r="Z47" s="115"/>
      <c r="AA47" s="115"/>
      <c r="AB47" s="115"/>
      <c r="AC47" s="115"/>
      <c r="AD47" s="115"/>
      <c r="AE47" s="115"/>
      <c r="AF47" s="115"/>
      <c r="AG47" s="115"/>
      <c r="AH47" s="115"/>
      <c r="AI47" s="115"/>
      <c r="AJ47" s="115"/>
      <c r="AK47" s="115"/>
      <c r="AL47" s="115"/>
      <c r="AM47" s="115"/>
      <c r="AN47" s="115"/>
      <c r="AO47" s="115"/>
      <c r="AP47" s="115"/>
      <c r="AQ47" s="115"/>
    </row>
    <row r="48" spans="1:43" s="116" customFormat="1" ht="21" hidden="1" customHeight="1">
      <c r="A48" s="118" t="s">
        <v>210</v>
      </c>
      <c r="B48" s="6" t="s">
        <v>212</v>
      </c>
      <c r="C48" s="6" t="s">
        <v>35</v>
      </c>
      <c r="D48" s="6" t="s">
        <v>37</v>
      </c>
      <c r="E48" s="6" t="s">
        <v>214</v>
      </c>
      <c r="F48" s="6" t="s">
        <v>107</v>
      </c>
      <c r="G48" s="7" t="s">
        <v>17</v>
      </c>
      <c r="H48" s="7" t="s">
        <v>32</v>
      </c>
      <c r="I48" s="7"/>
      <c r="J48" s="35">
        <f t="shared" si="11"/>
        <v>0</v>
      </c>
      <c r="K48" s="35">
        <f t="shared" si="12"/>
        <v>0</v>
      </c>
      <c r="L48" s="35">
        <f t="shared" si="12"/>
        <v>0</v>
      </c>
      <c r="M48" s="115"/>
      <c r="N48" s="115"/>
      <c r="O48" s="115"/>
      <c r="P48" s="115"/>
      <c r="Q48" s="115"/>
      <c r="R48" s="115"/>
      <c r="S48" s="115"/>
      <c r="T48" s="115"/>
      <c r="U48" s="115"/>
      <c r="V48" s="115"/>
      <c r="W48" s="115"/>
      <c r="X48" s="115"/>
      <c r="Y48" s="115"/>
      <c r="Z48" s="115"/>
      <c r="AA48" s="115"/>
      <c r="AB48" s="115"/>
      <c r="AC48" s="115"/>
      <c r="AD48" s="115"/>
      <c r="AE48" s="115"/>
      <c r="AF48" s="115"/>
      <c r="AG48" s="115"/>
      <c r="AH48" s="115"/>
      <c r="AI48" s="115"/>
      <c r="AJ48" s="115"/>
      <c r="AK48" s="115"/>
      <c r="AL48" s="115"/>
      <c r="AM48" s="115"/>
      <c r="AN48" s="115"/>
      <c r="AO48" s="115"/>
      <c r="AP48" s="115"/>
      <c r="AQ48" s="115"/>
    </row>
    <row r="49" spans="1:43" s="116" customFormat="1" ht="40.5" hidden="1" customHeight="1">
      <c r="A49" s="120" t="s">
        <v>73</v>
      </c>
      <c r="B49" s="66" t="s">
        <v>212</v>
      </c>
      <c r="C49" s="66" t="s">
        <v>35</v>
      </c>
      <c r="D49" s="66" t="s">
        <v>37</v>
      </c>
      <c r="E49" s="66" t="s">
        <v>214</v>
      </c>
      <c r="F49" s="66" t="s">
        <v>107</v>
      </c>
      <c r="G49" s="83" t="s">
        <v>17</v>
      </c>
      <c r="H49" s="83" t="s">
        <v>32</v>
      </c>
      <c r="I49" s="83" t="s">
        <v>93</v>
      </c>
      <c r="J49" s="88">
        <f>'Прил 2'!J52</f>
        <v>0</v>
      </c>
      <c r="K49" s="88">
        <f>'Прил 2'!K52</f>
        <v>0</v>
      </c>
      <c r="L49" s="88">
        <f>'Прил 2'!L52</f>
        <v>0</v>
      </c>
      <c r="M49" s="115"/>
      <c r="N49" s="115"/>
      <c r="O49" s="115"/>
      <c r="P49" s="115"/>
      <c r="Q49" s="115"/>
      <c r="R49" s="115"/>
      <c r="S49" s="115"/>
      <c r="T49" s="115"/>
      <c r="U49" s="115"/>
      <c r="V49" s="115"/>
      <c r="W49" s="115"/>
      <c r="X49" s="115"/>
      <c r="Y49" s="115"/>
      <c r="Z49" s="115"/>
      <c r="AA49" s="115"/>
      <c r="AB49" s="115"/>
      <c r="AC49" s="115"/>
      <c r="AD49" s="115"/>
      <c r="AE49" s="115"/>
      <c r="AF49" s="115"/>
      <c r="AG49" s="115"/>
      <c r="AH49" s="115"/>
      <c r="AI49" s="115"/>
      <c r="AJ49" s="115"/>
      <c r="AK49" s="115"/>
      <c r="AL49" s="115"/>
      <c r="AM49" s="115"/>
      <c r="AN49" s="115"/>
      <c r="AO49" s="115"/>
      <c r="AP49" s="115"/>
      <c r="AQ49" s="115"/>
    </row>
    <row r="50" spans="1:43" s="116" customFormat="1" ht="31.5" customHeight="1">
      <c r="A50" s="73" t="s">
        <v>231</v>
      </c>
      <c r="B50" s="6" t="s">
        <v>228</v>
      </c>
      <c r="C50" s="7"/>
      <c r="D50" s="7"/>
      <c r="E50" s="7"/>
      <c r="F50" s="98"/>
      <c r="G50" s="83"/>
      <c r="H50" s="83"/>
      <c r="I50" s="83"/>
      <c r="J50" s="35">
        <f t="shared" ref="J50:J55" si="13">J51</f>
        <v>0.5</v>
      </c>
      <c r="K50" s="35">
        <f t="shared" ref="K50:L55" si="14">K51</f>
        <v>0.5</v>
      </c>
      <c r="L50" s="35">
        <f t="shared" si="14"/>
        <v>0.5</v>
      </c>
      <c r="M50" s="115"/>
      <c r="N50" s="115"/>
      <c r="O50" s="115"/>
      <c r="P50" s="115"/>
      <c r="Q50" s="115"/>
      <c r="R50" s="115"/>
      <c r="S50" s="115"/>
      <c r="T50" s="115"/>
      <c r="U50" s="115"/>
      <c r="V50" s="115"/>
      <c r="W50" s="115"/>
      <c r="X50" s="115"/>
      <c r="Y50" s="115"/>
      <c r="Z50" s="115"/>
      <c r="AA50" s="115"/>
      <c r="AB50" s="115"/>
      <c r="AC50" s="115"/>
      <c r="AD50" s="115"/>
      <c r="AE50" s="115"/>
      <c r="AF50" s="115"/>
      <c r="AG50" s="115"/>
      <c r="AH50" s="115"/>
      <c r="AI50" s="115"/>
      <c r="AJ50" s="115"/>
      <c r="AK50" s="115"/>
      <c r="AL50" s="115"/>
      <c r="AM50" s="115"/>
      <c r="AN50" s="115"/>
      <c r="AO50" s="115"/>
      <c r="AP50" s="115"/>
      <c r="AQ50" s="115"/>
    </row>
    <row r="51" spans="1:43" s="116" customFormat="1" ht="34.5" customHeight="1">
      <c r="A51" s="73" t="s">
        <v>229</v>
      </c>
      <c r="B51" s="6" t="s">
        <v>228</v>
      </c>
      <c r="C51" s="7" t="s">
        <v>35</v>
      </c>
      <c r="D51" s="7" t="s">
        <v>35</v>
      </c>
      <c r="E51" s="7" t="s">
        <v>230</v>
      </c>
      <c r="F51" s="98"/>
      <c r="G51" s="83"/>
      <c r="H51" s="83"/>
      <c r="I51" s="83"/>
      <c r="J51" s="35">
        <f t="shared" si="13"/>
        <v>0.5</v>
      </c>
      <c r="K51" s="35">
        <f t="shared" si="14"/>
        <v>0.5</v>
      </c>
      <c r="L51" s="35">
        <f t="shared" si="14"/>
        <v>0.5</v>
      </c>
      <c r="M51" s="115"/>
      <c r="N51" s="115"/>
      <c r="O51" s="115"/>
      <c r="P51" s="115"/>
      <c r="Q51" s="115"/>
      <c r="R51" s="115"/>
      <c r="S51" s="115"/>
      <c r="T51" s="115"/>
      <c r="U51" s="115"/>
      <c r="V51" s="115"/>
      <c r="W51" s="115"/>
      <c r="X51" s="115"/>
      <c r="Y51" s="115"/>
      <c r="Z51" s="115"/>
      <c r="AA51" s="115"/>
      <c r="AB51" s="115"/>
      <c r="AC51" s="115"/>
      <c r="AD51" s="115"/>
      <c r="AE51" s="115"/>
      <c r="AF51" s="115"/>
      <c r="AG51" s="115"/>
      <c r="AH51" s="115"/>
      <c r="AI51" s="115"/>
      <c r="AJ51" s="115"/>
      <c r="AK51" s="115"/>
      <c r="AL51" s="115"/>
      <c r="AM51" s="115"/>
      <c r="AN51" s="115"/>
      <c r="AO51" s="115"/>
      <c r="AP51" s="115"/>
      <c r="AQ51" s="115"/>
    </row>
    <row r="52" spans="1:43" s="116" customFormat="1" ht="36" customHeight="1">
      <c r="A52" s="73" t="s">
        <v>104</v>
      </c>
      <c r="B52" s="6" t="s">
        <v>228</v>
      </c>
      <c r="C52" s="6" t="s">
        <v>35</v>
      </c>
      <c r="D52" s="6" t="s">
        <v>37</v>
      </c>
      <c r="E52" s="6" t="s">
        <v>230</v>
      </c>
      <c r="F52" s="6" t="s">
        <v>106</v>
      </c>
      <c r="G52" s="83"/>
      <c r="H52" s="83"/>
      <c r="I52" s="83"/>
      <c r="J52" s="35">
        <f t="shared" si="13"/>
        <v>0.5</v>
      </c>
      <c r="K52" s="35">
        <f t="shared" si="14"/>
        <v>0.5</v>
      </c>
      <c r="L52" s="35">
        <f t="shared" si="14"/>
        <v>0.5</v>
      </c>
      <c r="M52" s="115"/>
      <c r="N52" s="115"/>
      <c r="O52" s="115"/>
      <c r="P52" s="115"/>
      <c r="Q52" s="115"/>
      <c r="R52" s="115"/>
      <c r="S52" s="115"/>
      <c r="T52" s="115"/>
      <c r="U52" s="115"/>
      <c r="V52" s="115"/>
      <c r="W52" s="115"/>
      <c r="X52" s="115"/>
      <c r="Y52" s="115"/>
      <c r="Z52" s="115"/>
      <c r="AA52" s="115"/>
      <c r="AB52" s="115"/>
      <c r="AC52" s="115"/>
      <c r="AD52" s="115"/>
      <c r="AE52" s="115"/>
      <c r="AF52" s="115"/>
      <c r="AG52" s="115"/>
      <c r="AH52" s="115"/>
      <c r="AI52" s="115"/>
      <c r="AJ52" s="115"/>
      <c r="AK52" s="115"/>
      <c r="AL52" s="115"/>
      <c r="AM52" s="115"/>
      <c r="AN52" s="115"/>
      <c r="AO52" s="115"/>
      <c r="AP52" s="115"/>
      <c r="AQ52" s="115"/>
    </row>
    <row r="53" spans="1:43" s="116" customFormat="1" ht="33" customHeight="1">
      <c r="A53" s="73" t="s">
        <v>105</v>
      </c>
      <c r="B53" s="6" t="s">
        <v>228</v>
      </c>
      <c r="C53" s="6" t="s">
        <v>35</v>
      </c>
      <c r="D53" s="6" t="s">
        <v>37</v>
      </c>
      <c r="E53" s="6" t="s">
        <v>230</v>
      </c>
      <c r="F53" s="6" t="s">
        <v>107</v>
      </c>
      <c r="G53" s="83"/>
      <c r="H53" s="83"/>
      <c r="I53" s="83"/>
      <c r="J53" s="35">
        <f t="shared" si="13"/>
        <v>0.5</v>
      </c>
      <c r="K53" s="35">
        <f t="shared" si="14"/>
        <v>0.5</v>
      </c>
      <c r="L53" s="35">
        <f t="shared" si="14"/>
        <v>0.5</v>
      </c>
      <c r="M53" s="115"/>
      <c r="N53" s="115"/>
      <c r="O53" s="115"/>
      <c r="P53" s="115"/>
      <c r="Q53" s="115"/>
      <c r="R53" s="115"/>
      <c r="S53" s="115"/>
      <c r="T53" s="115"/>
      <c r="U53" s="115"/>
      <c r="V53" s="115"/>
      <c r="W53" s="115"/>
      <c r="X53" s="115"/>
      <c r="Y53" s="115"/>
      <c r="Z53" s="115"/>
      <c r="AA53" s="115"/>
      <c r="AB53" s="115"/>
      <c r="AC53" s="115"/>
      <c r="AD53" s="115"/>
      <c r="AE53" s="115"/>
      <c r="AF53" s="115"/>
      <c r="AG53" s="115"/>
      <c r="AH53" s="115"/>
      <c r="AI53" s="115"/>
      <c r="AJ53" s="115"/>
      <c r="AK53" s="115"/>
      <c r="AL53" s="115"/>
      <c r="AM53" s="115"/>
      <c r="AN53" s="115"/>
      <c r="AO53" s="115"/>
      <c r="AP53" s="115"/>
      <c r="AQ53" s="115"/>
    </row>
    <row r="54" spans="1:43" s="116" customFormat="1" ht="17.25" customHeight="1">
      <c r="A54" s="118" t="s">
        <v>16</v>
      </c>
      <c r="B54" s="6" t="s">
        <v>228</v>
      </c>
      <c r="C54" s="6" t="s">
        <v>35</v>
      </c>
      <c r="D54" s="6" t="s">
        <v>37</v>
      </c>
      <c r="E54" s="6" t="s">
        <v>230</v>
      </c>
      <c r="F54" s="6" t="s">
        <v>107</v>
      </c>
      <c r="G54" s="7" t="s">
        <v>17</v>
      </c>
      <c r="H54" s="83"/>
      <c r="I54" s="83"/>
      <c r="J54" s="35">
        <f t="shared" si="13"/>
        <v>0.5</v>
      </c>
      <c r="K54" s="35">
        <f t="shared" si="14"/>
        <v>0.5</v>
      </c>
      <c r="L54" s="35">
        <f t="shared" si="14"/>
        <v>0.5</v>
      </c>
      <c r="M54" s="115"/>
      <c r="N54" s="115"/>
      <c r="O54" s="115"/>
      <c r="P54" s="115"/>
      <c r="Q54" s="115"/>
      <c r="R54" s="115"/>
      <c r="S54" s="115"/>
      <c r="T54" s="115"/>
      <c r="U54" s="115"/>
      <c r="V54" s="115"/>
      <c r="W54" s="115"/>
      <c r="X54" s="115"/>
      <c r="Y54" s="115"/>
      <c r="Z54" s="115"/>
      <c r="AA54" s="115"/>
      <c r="AB54" s="115"/>
      <c r="AC54" s="115"/>
      <c r="AD54" s="115"/>
      <c r="AE54" s="115"/>
      <c r="AF54" s="115"/>
      <c r="AG54" s="115"/>
      <c r="AH54" s="115"/>
      <c r="AI54" s="115"/>
      <c r="AJ54" s="115"/>
      <c r="AK54" s="115"/>
      <c r="AL54" s="115"/>
      <c r="AM54" s="115"/>
      <c r="AN54" s="115"/>
      <c r="AO54" s="115"/>
      <c r="AP54" s="115"/>
      <c r="AQ54" s="115"/>
    </row>
    <row r="55" spans="1:43" s="116" customFormat="1" ht="18.75" customHeight="1">
      <c r="A55" s="118" t="s">
        <v>210</v>
      </c>
      <c r="B55" s="6" t="s">
        <v>228</v>
      </c>
      <c r="C55" s="6" t="s">
        <v>35</v>
      </c>
      <c r="D55" s="6" t="s">
        <v>37</v>
      </c>
      <c r="E55" s="6" t="s">
        <v>230</v>
      </c>
      <c r="F55" s="6" t="s">
        <v>107</v>
      </c>
      <c r="G55" s="7" t="s">
        <v>17</v>
      </c>
      <c r="H55" s="7" t="s">
        <v>32</v>
      </c>
      <c r="I55" s="83"/>
      <c r="J55" s="35">
        <f t="shared" si="13"/>
        <v>0.5</v>
      </c>
      <c r="K55" s="35">
        <f t="shared" si="14"/>
        <v>0.5</v>
      </c>
      <c r="L55" s="35">
        <f t="shared" si="14"/>
        <v>0.5</v>
      </c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5"/>
      <c r="AH55" s="115"/>
      <c r="AI55" s="115"/>
      <c r="AJ55" s="115"/>
      <c r="AK55" s="115"/>
      <c r="AL55" s="115"/>
      <c r="AM55" s="115"/>
      <c r="AN55" s="115"/>
      <c r="AO55" s="115"/>
      <c r="AP55" s="115"/>
      <c r="AQ55" s="115"/>
    </row>
    <row r="56" spans="1:43" s="116" customFormat="1" ht="40.5" customHeight="1">
      <c r="A56" s="120" t="s">
        <v>73</v>
      </c>
      <c r="B56" s="182" t="s">
        <v>228</v>
      </c>
      <c r="C56" s="66" t="s">
        <v>35</v>
      </c>
      <c r="D56" s="83" t="s">
        <v>37</v>
      </c>
      <c r="E56" s="94">
        <v>42300</v>
      </c>
      <c r="F56" s="66" t="s">
        <v>107</v>
      </c>
      <c r="G56" s="210" t="s">
        <v>17</v>
      </c>
      <c r="H56" s="211" t="s">
        <v>32</v>
      </c>
      <c r="I56" s="83" t="s">
        <v>93</v>
      </c>
      <c r="J56" s="88">
        <f>'Прил 2'!J56</f>
        <v>0.5</v>
      </c>
      <c r="K56" s="88">
        <f>'Прил 2'!K56</f>
        <v>0.5</v>
      </c>
      <c r="L56" s="88">
        <f>'Прил 2'!L56</f>
        <v>0.5</v>
      </c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5"/>
      <c r="AH56" s="115"/>
      <c r="AI56" s="115"/>
      <c r="AJ56" s="115"/>
      <c r="AK56" s="115"/>
      <c r="AL56" s="115"/>
      <c r="AM56" s="115"/>
      <c r="AN56" s="115"/>
      <c r="AO56" s="115"/>
      <c r="AP56" s="115"/>
      <c r="AQ56" s="115"/>
    </row>
    <row r="57" spans="1:43" ht="20.25" customHeight="1">
      <c r="A57" s="70" t="s">
        <v>147</v>
      </c>
      <c r="B57" s="6" t="s">
        <v>34</v>
      </c>
      <c r="C57" s="6"/>
      <c r="D57" s="7"/>
      <c r="E57" s="7"/>
      <c r="F57" s="7"/>
      <c r="G57" s="6"/>
      <c r="H57" s="6"/>
      <c r="I57" s="117"/>
      <c r="J57" s="35">
        <f>J58+J71</f>
        <v>1508.6674800000001</v>
      </c>
      <c r="K57" s="35">
        <f>K58+K71</f>
        <v>968.74120999999991</v>
      </c>
      <c r="L57" s="35">
        <f>L58+L71</f>
        <v>962.88945000000012</v>
      </c>
    </row>
    <row r="58" spans="1:43" ht="15.75">
      <c r="A58" s="118" t="s">
        <v>139</v>
      </c>
      <c r="B58" s="6">
        <v>65</v>
      </c>
      <c r="C58" s="6">
        <v>1</v>
      </c>
      <c r="D58" s="66"/>
      <c r="E58" s="66"/>
      <c r="F58" s="66"/>
      <c r="G58" s="6"/>
      <c r="H58" s="6"/>
      <c r="I58" s="117"/>
      <c r="J58" s="35">
        <f>J59+J65</f>
        <v>437.9</v>
      </c>
      <c r="K58" s="35">
        <f t="shared" ref="K58:L58" si="15">K59</f>
        <v>356.8</v>
      </c>
      <c r="L58" s="35">
        <f t="shared" si="15"/>
        <v>356.8</v>
      </c>
    </row>
    <row r="59" spans="1:43" ht="31.5">
      <c r="A59" s="118" t="s">
        <v>36</v>
      </c>
      <c r="B59" s="7" t="s">
        <v>34</v>
      </c>
      <c r="C59" s="7" t="s">
        <v>24</v>
      </c>
      <c r="D59" s="7" t="s">
        <v>37</v>
      </c>
      <c r="E59" s="7" t="s">
        <v>38</v>
      </c>
      <c r="F59" s="7"/>
      <c r="G59" s="7"/>
      <c r="H59" s="7"/>
      <c r="I59" s="7"/>
      <c r="J59" s="35">
        <f>J62</f>
        <v>437.9</v>
      </c>
      <c r="K59" s="35">
        <f>K62</f>
        <v>356.8</v>
      </c>
      <c r="L59" s="35">
        <f>L62</f>
        <v>356.8</v>
      </c>
    </row>
    <row r="60" spans="1:43" ht="63">
      <c r="A60" s="74" t="s">
        <v>108</v>
      </c>
      <c r="B60" s="6">
        <v>65</v>
      </c>
      <c r="C60" s="6">
        <v>1</v>
      </c>
      <c r="D60" s="7" t="s">
        <v>37</v>
      </c>
      <c r="E60" s="6">
        <v>41150</v>
      </c>
      <c r="F60" s="7" t="s">
        <v>110</v>
      </c>
      <c r="G60" s="7"/>
      <c r="H60" s="7"/>
      <c r="I60" s="7"/>
      <c r="J60" s="35">
        <f>J61</f>
        <v>437.9</v>
      </c>
      <c r="K60" s="35">
        <f t="shared" ref="K60:L60" si="16">K61</f>
        <v>356.8</v>
      </c>
      <c r="L60" s="35">
        <f t="shared" si="16"/>
        <v>356.8</v>
      </c>
    </row>
    <row r="61" spans="1:43" ht="31.5">
      <c r="A61" s="74" t="s">
        <v>109</v>
      </c>
      <c r="B61" s="6">
        <v>65</v>
      </c>
      <c r="C61" s="6">
        <v>1</v>
      </c>
      <c r="D61" s="7" t="s">
        <v>37</v>
      </c>
      <c r="E61" s="6">
        <v>41150</v>
      </c>
      <c r="F61" s="7" t="s">
        <v>111</v>
      </c>
      <c r="G61" s="7"/>
      <c r="H61" s="7"/>
      <c r="I61" s="7"/>
      <c r="J61" s="35">
        <f>J62</f>
        <v>437.9</v>
      </c>
      <c r="K61" s="35">
        <f t="shared" ref="K61:L61" si="17">K62</f>
        <v>356.8</v>
      </c>
      <c r="L61" s="35">
        <f t="shared" si="17"/>
        <v>356.8</v>
      </c>
    </row>
    <row r="62" spans="1:43" ht="15.75">
      <c r="A62" s="118" t="s">
        <v>16</v>
      </c>
      <c r="B62" s="6">
        <v>65</v>
      </c>
      <c r="C62" s="6">
        <v>1</v>
      </c>
      <c r="D62" s="7" t="s">
        <v>37</v>
      </c>
      <c r="E62" s="6">
        <v>41150</v>
      </c>
      <c r="F62" s="6" t="s">
        <v>111</v>
      </c>
      <c r="G62" s="6" t="s">
        <v>17</v>
      </c>
      <c r="H62" s="6"/>
      <c r="I62" s="7"/>
      <c r="J62" s="35">
        <f>J63</f>
        <v>437.9</v>
      </c>
      <c r="K62" s="35">
        <f t="shared" ref="K62:L63" si="18">K63</f>
        <v>356.8</v>
      </c>
      <c r="L62" s="35">
        <f t="shared" si="18"/>
        <v>356.8</v>
      </c>
    </row>
    <row r="63" spans="1:43" ht="31.5">
      <c r="A63" s="118" t="s">
        <v>33</v>
      </c>
      <c r="B63" s="6">
        <v>65</v>
      </c>
      <c r="C63" s="6">
        <v>1</v>
      </c>
      <c r="D63" s="7" t="s">
        <v>37</v>
      </c>
      <c r="E63" s="6">
        <v>41150</v>
      </c>
      <c r="F63" s="6" t="s">
        <v>111</v>
      </c>
      <c r="G63" s="6" t="s">
        <v>17</v>
      </c>
      <c r="H63" s="6" t="s">
        <v>28</v>
      </c>
      <c r="I63" s="7"/>
      <c r="J63" s="35">
        <f>J64</f>
        <v>437.9</v>
      </c>
      <c r="K63" s="35">
        <f t="shared" si="18"/>
        <v>356.8</v>
      </c>
      <c r="L63" s="35">
        <f t="shared" si="18"/>
        <v>356.8</v>
      </c>
    </row>
    <row r="64" spans="1:43" ht="31.5">
      <c r="A64" s="120" t="s">
        <v>73</v>
      </c>
      <c r="B64" s="66">
        <v>65</v>
      </c>
      <c r="C64" s="66">
        <v>1</v>
      </c>
      <c r="D64" s="83" t="s">
        <v>37</v>
      </c>
      <c r="E64" s="66" t="s">
        <v>38</v>
      </c>
      <c r="F64" s="66" t="s">
        <v>111</v>
      </c>
      <c r="G64" s="66" t="s">
        <v>17</v>
      </c>
      <c r="H64" s="66" t="s">
        <v>28</v>
      </c>
      <c r="I64" s="83" t="s">
        <v>93</v>
      </c>
      <c r="J64" s="88">
        <f>'Прил 2'!J15</f>
        <v>437.9</v>
      </c>
      <c r="K64" s="88">
        <f>'Прил 2'!K15</f>
        <v>356.8</v>
      </c>
      <c r="L64" s="88">
        <f>'Прил 2'!L15</f>
        <v>356.8</v>
      </c>
    </row>
    <row r="65" spans="1:12" ht="47.25">
      <c r="A65" s="8" t="s">
        <v>198</v>
      </c>
      <c r="B65" s="90" t="s">
        <v>34</v>
      </c>
      <c r="C65" s="6" t="s">
        <v>24</v>
      </c>
      <c r="D65" s="7" t="s">
        <v>37</v>
      </c>
      <c r="E65" s="71" t="s">
        <v>199</v>
      </c>
      <c r="F65" s="6"/>
      <c r="G65" s="6"/>
      <c r="H65" s="6"/>
      <c r="I65" s="7"/>
      <c r="J65" s="35">
        <f>J66</f>
        <v>0</v>
      </c>
      <c r="K65" s="35">
        <f t="shared" ref="K65:L69" si="19">K66</f>
        <v>0</v>
      </c>
      <c r="L65" s="35">
        <f t="shared" si="19"/>
        <v>0</v>
      </c>
    </row>
    <row r="66" spans="1:12" ht="63">
      <c r="A66" s="175" t="s">
        <v>108</v>
      </c>
      <c r="B66" s="90" t="s">
        <v>34</v>
      </c>
      <c r="C66" s="6" t="s">
        <v>24</v>
      </c>
      <c r="D66" s="7" t="s">
        <v>37</v>
      </c>
      <c r="E66" s="71" t="s">
        <v>199</v>
      </c>
      <c r="F66" s="6" t="s">
        <v>110</v>
      </c>
      <c r="G66" s="6"/>
      <c r="H66" s="6"/>
      <c r="I66" s="7"/>
      <c r="J66" s="35">
        <f>J67</f>
        <v>0</v>
      </c>
      <c r="K66" s="35">
        <f t="shared" si="19"/>
        <v>0</v>
      </c>
      <c r="L66" s="35">
        <f t="shared" si="19"/>
        <v>0</v>
      </c>
    </row>
    <row r="67" spans="1:12" ht="31.5">
      <c r="A67" s="175" t="s">
        <v>109</v>
      </c>
      <c r="B67" s="90" t="s">
        <v>34</v>
      </c>
      <c r="C67" s="6" t="s">
        <v>24</v>
      </c>
      <c r="D67" s="7" t="s">
        <v>37</v>
      </c>
      <c r="E67" s="71" t="s">
        <v>199</v>
      </c>
      <c r="F67" s="6" t="s">
        <v>111</v>
      </c>
      <c r="G67" s="6"/>
      <c r="H67" s="6"/>
      <c r="I67" s="7"/>
      <c r="J67" s="35">
        <f>J68</f>
        <v>0</v>
      </c>
      <c r="K67" s="35">
        <f t="shared" si="19"/>
        <v>0</v>
      </c>
      <c r="L67" s="35">
        <f t="shared" si="19"/>
        <v>0</v>
      </c>
    </row>
    <row r="68" spans="1:12" ht="15.75">
      <c r="A68" s="178" t="s">
        <v>16</v>
      </c>
      <c r="B68" s="90" t="s">
        <v>34</v>
      </c>
      <c r="C68" s="6" t="s">
        <v>24</v>
      </c>
      <c r="D68" s="7" t="s">
        <v>37</v>
      </c>
      <c r="E68" s="71" t="s">
        <v>199</v>
      </c>
      <c r="F68" s="6" t="s">
        <v>111</v>
      </c>
      <c r="G68" s="6" t="s">
        <v>17</v>
      </c>
      <c r="H68" s="6"/>
      <c r="I68" s="7"/>
      <c r="J68" s="35">
        <f>J69</f>
        <v>0</v>
      </c>
      <c r="K68" s="35">
        <f t="shared" si="19"/>
        <v>0</v>
      </c>
      <c r="L68" s="35">
        <f t="shared" si="19"/>
        <v>0</v>
      </c>
    </row>
    <row r="69" spans="1:12" ht="31.5">
      <c r="A69" s="178" t="s">
        <v>33</v>
      </c>
      <c r="B69" s="90" t="s">
        <v>34</v>
      </c>
      <c r="C69" s="6" t="s">
        <v>24</v>
      </c>
      <c r="D69" s="7" t="s">
        <v>37</v>
      </c>
      <c r="E69" s="71" t="s">
        <v>199</v>
      </c>
      <c r="F69" s="6" t="s">
        <v>111</v>
      </c>
      <c r="G69" s="6" t="s">
        <v>17</v>
      </c>
      <c r="H69" s="6" t="s">
        <v>28</v>
      </c>
      <c r="I69" s="7"/>
      <c r="J69" s="35">
        <f>J70</f>
        <v>0</v>
      </c>
      <c r="K69" s="35">
        <f t="shared" si="19"/>
        <v>0</v>
      </c>
      <c r="L69" s="35">
        <f t="shared" si="19"/>
        <v>0</v>
      </c>
    </row>
    <row r="70" spans="1:12" ht="31.5">
      <c r="A70" s="120" t="s">
        <v>73</v>
      </c>
      <c r="B70" s="89" t="s">
        <v>34</v>
      </c>
      <c r="C70" s="66" t="s">
        <v>24</v>
      </c>
      <c r="D70" s="83" t="s">
        <v>37</v>
      </c>
      <c r="E70" s="69" t="s">
        <v>199</v>
      </c>
      <c r="F70" s="66" t="s">
        <v>111</v>
      </c>
      <c r="G70" s="66" t="s">
        <v>17</v>
      </c>
      <c r="H70" s="66" t="s">
        <v>28</v>
      </c>
      <c r="I70" s="83" t="s">
        <v>93</v>
      </c>
      <c r="J70" s="88">
        <f>'Прил 2'!J18</f>
        <v>0</v>
      </c>
      <c r="K70" s="88">
        <f>'Прил 2'!K18</f>
        <v>0</v>
      </c>
      <c r="L70" s="88">
        <f>'Прил 2'!L18</f>
        <v>0</v>
      </c>
    </row>
    <row r="71" spans="1:12" ht="31.5">
      <c r="A71" s="118" t="s">
        <v>144</v>
      </c>
      <c r="B71" s="6" t="s">
        <v>34</v>
      </c>
      <c r="C71" s="6" t="s">
        <v>25</v>
      </c>
      <c r="D71" s="7"/>
      <c r="E71" s="6"/>
      <c r="F71" s="6"/>
      <c r="G71" s="6"/>
      <c r="H71" s="6"/>
      <c r="I71" s="7"/>
      <c r="J71" s="35">
        <f>J72+J78+J89</f>
        <v>1070.76748</v>
      </c>
      <c r="K71" s="35">
        <f t="shared" ref="K71:L71" si="20">K72+K78</f>
        <v>611.94120999999996</v>
      </c>
      <c r="L71" s="35">
        <f t="shared" si="20"/>
        <v>606.08945000000006</v>
      </c>
    </row>
    <row r="72" spans="1:12" ht="30.75" customHeight="1">
      <c r="A72" s="118" t="s">
        <v>39</v>
      </c>
      <c r="B72" s="6" t="s">
        <v>34</v>
      </c>
      <c r="C72" s="6" t="s">
        <v>25</v>
      </c>
      <c r="D72" s="7" t="s">
        <v>37</v>
      </c>
      <c r="E72" s="6" t="s">
        <v>40</v>
      </c>
      <c r="F72" s="6"/>
      <c r="G72" s="6"/>
      <c r="H72" s="6"/>
      <c r="I72" s="7"/>
      <c r="J72" s="35">
        <f>J73</f>
        <v>670.5</v>
      </c>
      <c r="K72" s="35">
        <f>K75</f>
        <v>531.94120999999996</v>
      </c>
      <c r="L72" s="35">
        <f>L75</f>
        <v>526.08945000000006</v>
      </c>
    </row>
    <row r="73" spans="1:12" ht="67.900000000000006" customHeight="1">
      <c r="A73" s="74" t="s">
        <v>108</v>
      </c>
      <c r="B73" s="6" t="s">
        <v>34</v>
      </c>
      <c r="C73" s="6" t="s">
        <v>25</v>
      </c>
      <c r="D73" s="7" t="s">
        <v>37</v>
      </c>
      <c r="E73" s="6" t="s">
        <v>40</v>
      </c>
      <c r="F73" s="6" t="s">
        <v>110</v>
      </c>
      <c r="G73" s="6"/>
      <c r="H73" s="6"/>
      <c r="I73" s="7"/>
      <c r="J73" s="35">
        <f>J74</f>
        <v>670.5</v>
      </c>
      <c r="K73" s="35">
        <f t="shared" ref="K73:L73" si="21">K74</f>
        <v>531.94120999999996</v>
      </c>
      <c r="L73" s="35">
        <f t="shared" si="21"/>
        <v>526.08945000000006</v>
      </c>
    </row>
    <row r="74" spans="1:12" ht="30.75" customHeight="1">
      <c r="A74" s="74" t="s">
        <v>109</v>
      </c>
      <c r="B74" s="6" t="s">
        <v>34</v>
      </c>
      <c r="C74" s="6" t="s">
        <v>25</v>
      </c>
      <c r="D74" s="7" t="s">
        <v>37</v>
      </c>
      <c r="E74" s="6" t="s">
        <v>40</v>
      </c>
      <c r="F74" s="6" t="s">
        <v>111</v>
      </c>
      <c r="G74" s="6"/>
      <c r="H74" s="6"/>
      <c r="I74" s="7"/>
      <c r="J74" s="35">
        <f>J75</f>
        <v>670.5</v>
      </c>
      <c r="K74" s="35">
        <f t="shared" ref="K74:L74" si="22">K75</f>
        <v>531.94120999999996</v>
      </c>
      <c r="L74" s="35">
        <f t="shared" si="22"/>
        <v>526.08945000000006</v>
      </c>
    </row>
    <row r="75" spans="1:12" ht="15.75">
      <c r="A75" s="118" t="s">
        <v>16</v>
      </c>
      <c r="B75" s="6" t="s">
        <v>34</v>
      </c>
      <c r="C75" s="6" t="s">
        <v>25</v>
      </c>
      <c r="D75" s="7" t="s">
        <v>37</v>
      </c>
      <c r="E75" s="6" t="s">
        <v>40</v>
      </c>
      <c r="F75" s="6" t="s">
        <v>111</v>
      </c>
      <c r="G75" s="6" t="s">
        <v>17</v>
      </c>
      <c r="H75" s="6"/>
      <c r="I75" s="7"/>
      <c r="J75" s="35">
        <f>J76</f>
        <v>670.5</v>
      </c>
      <c r="K75" s="35">
        <f t="shared" ref="K75:L76" si="23">K76</f>
        <v>531.94120999999996</v>
      </c>
      <c r="L75" s="35">
        <f t="shared" si="23"/>
        <v>526.08945000000006</v>
      </c>
    </row>
    <row r="76" spans="1:12" ht="54.6" customHeight="1">
      <c r="A76" s="118" t="s">
        <v>65</v>
      </c>
      <c r="B76" s="6" t="s">
        <v>34</v>
      </c>
      <c r="C76" s="7" t="s">
        <v>25</v>
      </c>
      <c r="D76" s="7" t="s">
        <v>37</v>
      </c>
      <c r="E76" s="7">
        <v>41110</v>
      </c>
      <c r="F76" s="7" t="s">
        <v>111</v>
      </c>
      <c r="G76" s="7" t="s">
        <v>17</v>
      </c>
      <c r="H76" s="7" t="s">
        <v>18</v>
      </c>
      <c r="I76" s="7"/>
      <c r="J76" s="35">
        <f>J77</f>
        <v>670.5</v>
      </c>
      <c r="K76" s="35">
        <f t="shared" si="23"/>
        <v>531.94120999999996</v>
      </c>
      <c r="L76" s="35">
        <f t="shared" si="23"/>
        <v>526.08945000000006</v>
      </c>
    </row>
    <row r="77" spans="1:12" ht="31.5">
      <c r="A77" s="120" t="s">
        <v>73</v>
      </c>
      <c r="B77" s="66" t="s">
        <v>34</v>
      </c>
      <c r="C77" s="83" t="s">
        <v>25</v>
      </c>
      <c r="D77" s="83" t="s">
        <v>37</v>
      </c>
      <c r="E77" s="83" t="s">
        <v>40</v>
      </c>
      <c r="F77" s="83" t="s">
        <v>111</v>
      </c>
      <c r="G77" s="66" t="s">
        <v>17</v>
      </c>
      <c r="H77" s="66" t="s">
        <v>18</v>
      </c>
      <c r="I77" s="83" t="s">
        <v>93</v>
      </c>
      <c r="J77" s="88">
        <f>'Прил 2'!J24</f>
        <v>670.5</v>
      </c>
      <c r="K77" s="88">
        <f>'Прил 2'!K24</f>
        <v>531.94120999999996</v>
      </c>
      <c r="L77" s="88">
        <f>'Прил 2'!L24</f>
        <v>526.08945000000006</v>
      </c>
    </row>
    <row r="78" spans="1:12" ht="31.5">
      <c r="A78" s="73" t="s">
        <v>234</v>
      </c>
      <c r="B78" s="7" t="s">
        <v>34</v>
      </c>
      <c r="C78" s="7" t="s">
        <v>25</v>
      </c>
      <c r="D78" s="7" t="s">
        <v>37</v>
      </c>
      <c r="E78" s="7" t="s">
        <v>41</v>
      </c>
      <c r="F78" s="7"/>
      <c r="G78" s="6"/>
      <c r="H78" s="6"/>
      <c r="I78" s="7"/>
      <c r="J78" s="35">
        <f>J81+J84</f>
        <v>400.26748000000003</v>
      </c>
      <c r="K78" s="35">
        <f t="shared" ref="K78:L78" si="24">K81+K84</f>
        <v>80</v>
      </c>
      <c r="L78" s="35">
        <f t="shared" si="24"/>
        <v>80</v>
      </c>
    </row>
    <row r="79" spans="1:12" ht="31.5">
      <c r="A79" s="73" t="s">
        <v>104</v>
      </c>
      <c r="B79" s="6" t="s">
        <v>34</v>
      </c>
      <c r="C79" s="7" t="s">
        <v>25</v>
      </c>
      <c r="D79" s="7" t="s">
        <v>37</v>
      </c>
      <c r="E79" s="7" t="s">
        <v>41</v>
      </c>
      <c r="F79" s="7" t="s">
        <v>106</v>
      </c>
      <c r="G79" s="6"/>
      <c r="H79" s="6"/>
      <c r="I79" s="7"/>
      <c r="J79" s="35">
        <f>J80</f>
        <v>370.26748000000003</v>
      </c>
      <c r="K79" s="35">
        <f t="shared" ref="K79:L79" si="25">K80</f>
        <v>50</v>
      </c>
      <c r="L79" s="35">
        <f t="shared" si="25"/>
        <v>50</v>
      </c>
    </row>
    <row r="80" spans="1:12" ht="31.5">
      <c r="A80" s="73" t="s">
        <v>105</v>
      </c>
      <c r="B80" s="6" t="s">
        <v>34</v>
      </c>
      <c r="C80" s="7" t="s">
        <v>25</v>
      </c>
      <c r="D80" s="7" t="s">
        <v>37</v>
      </c>
      <c r="E80" s="7" t="s">
        <v>41</v>
      </c>
      <c r="F80" s="7" t="s">
        <v>107</v>
      </c>
      <c r="G80" s="6"/>
      <c r="H80" s="6"/>
      <c r="I80" s="7"/>
      <c r="J80" s="35">
        <f>J81</f>
        <v>370.26748000000003</v>
      </c>
      <c r="K80" s="35">
        <f t="shared" ref="K80:L80" si="26">K81</f>
        <v>50</v>
      </c>
      <c r="L80" s="35">
        <f t="shared" si="26"/>
        <v>50</v>
      </c>
    </row>
    <row r="81" spans="1:12" ht="15.75">
      <c r="A81" s="118" t="s">
        <v>16</v>
      </c>
      <c r="B81" s="6" t="s">
        <v>34</v>
      </c>
      <c r="C81" s="7" t="s">
        <v>25</v>
      </c>
      <c r="D81" s="7" t="s">
        <v>37</v>
      </c>
      <c r="E81" s="7" t="s">
        <v>41</v>
      </c>
      <c r="F81" s="7" t="s">
        <v>107</v>
      </c>
      <c r="G81" s="6" t="s">
        <v>17</v>
      </c>
      <c r="H81" s="6"/>
      <c r="I81" s="7"/>
      <c r="J81" s="35">
        <f>J82</f>
        <v>370.26748000000003</v>
      </c>
      <c r="K81" s="35">
        <f t="shared" ref="K81:L82" si="27">K82</f>
        <v>50</v>
      </c>
      <c r="L81" s="35">
        <f t="shared" si="27"/>
        <v>50</v>
      </c>
    </row>
    <row r="82" spans="1:12" ht="52.15" customHeight="1">
      <c r="A82" s="118" t="s">
        <v>65</v>
      </c>
      <c r="B82" s="6" t="s">
        <v>34</v>
      </c>
      <c r="C82" s="7" t="s">
        <v>25</v>
      </c>
      <c r="D82" s="7" t="s">
        <v>37</v>
      </c>
      <c r="E82" s="7" t="s">
        <v>41</v>
      </c>
      <c r="F82" s="7" t="s">
        <v>107</v>
      </c>
      <c r="G82" s="6" t="s">
        <v>17</v>
      </c>
      <c r="H82" s="6" t="s">
        <v>18</v>
      </c>
      <c r="I82" s="7"/>
      <c r="J82" s="35">
        <f>J83</f>
        <v>370.26748000000003</v>
      </c>
      <c r="K82" s="35">
        <f t="shared" si="27"/>
        <v>50</v>
      </c>
      <c r="L82" s="35">
        <f t="shared" si="27"/>
        <v>50</v>
      </c>
    </row>
    <row r="83" spans="1:12" ht="41.45" customHeight="1">
      <c r="A83" s="120" t="s">
        <v>73</v>
      </c>
      <c r="B83" s="66" t="s">
        <v>34</v>
      </c>
      <c r="C83" s="83" t="s">
        <v>25</v>
      </c>
      <c r="D83" s="83" t="s">
        <v>37</v>
      </c>
      <c r="E83" s="83" t="s">
        <v>41</v>
      </c>
      <c r="F83" s="83" t="s">
        <v>107</v>
      </c>
      <c r="G83" s="66" t="s">
        <v>17</v>
      </c>
      <c r="H83" s="66" t="s">
        <v>18</v>
      </c>
      <c r="I83" s="83" t="s">
        <v>93</v>
      </c>
      <c r="J83" s="88">
        <f>'Прил 2'!J26</f>
        <v>370.26748000000003</v>
      </c>
      <c r="K83" s="88">
        <f>'Прил 2'!K26</f>
        <v>50</v>
      </c>
      <c r="L83" s="88">
        <f>'Прил 2'!L26</f>
        <v>50</v>
      </c>
    </row>
    <row r="84" spans="1:12" ht="31.5">
      <c r="A84" s="73" t="s">
        <v>104</v>
      </c>
      <c r="B84" s="6" t="s">
        <v>34</v>
      </c>
      <c r="C84" s="7" t="s">
        <v>25</v>
      </c>
      <c r="D84" s="7" t="s">
        <v>37</v>
      </c>
      <c r="E84" s="7" t="s">
        <v>41</v>
      </c>
      <c r="F84" s="7" t="s">
        <v>113</v>
      </c>
      <c r="G84" s="6"/>
      <c r="H84" s="6"/>
      <c r="I84" s="7"/>
      <c r="J84" s="35">
        <f>J85</f>
        <v>30</v>
      </c>
      <c r="K84" s="35">
        <f>K85</f>
        <v>30</v>
      </c>
      <c r="L84" s="35">
        <f>L85</f>
        <v>30</v>
      </c>
    </row>
    <row r="85" spans="1:12" ht="31.5">
      <c r="A85" s="73" t="s">
        <v>105</v>
      </c>
      <c r="B85" s="6" t="s">
        <v>34</v>
      </c>
      <c r="C85" s="7" t="s">
        <v>25</v>
      </c>
      <c r="D85" s="7" t="s">
        <v>37</v>
      </c>
      <c r="E85" s="7" t="s">
        <v>41</v>
      </c>
      <c r="F85" s="7" t="s">
        <v>117</v>
      </c>
      <c r="G85" s="6"/>
      <c r="H85" s="6"/>
      <c r="I85" s="7"/>
      <c r="J85" s="35">
        <f>J86</f>
        <v>30</v>
      </c>
      <c r="K85" s="35">
        <f t="shared" ref="K85:L87" si="28">K86</f>
        <v>30</v>
      </c>
      <c r="L85" s="35">
        <f t="shared" ref="L85" si="29">L86</f>
        <v>30</v>
      </c>
    </row>
    <row r="86" spans="1:12" ht="15.75">
      <c r="A86" s="118" t="s">
        <v>16</v>
      </c>
      <c r="B86" s="6" t="s">
        <v>34</v>
      </c>
      <c r="C86" s="7" t="s">
        <v>25</v>
      </c>
      <c r="D86" s="7" t="s">
        <v>37</v>
      </c>
      <c r="E86" s="7" t="s">
        <v>41</v>
      </c>
      <c r="F86" s="7" t="s">
        <v>117</v>
      </c>
      <c r="G86" s="6" t="s">
        <v>17</v>
      </c>
      <c r="H86" s="6"/>
      <c r="I86" s="7"/>
      <c r="J86" s="35">
        <f>J87</f>
        <v>30</v>
      </c>
      <c r="K86" s="35">
        <f t="shared" si="28"/>
        <v>30</v>
      </c>
      <c r="L86" s="35">
        <f t="shared" si="28"/>
        <v>30</v>
      </c>
    </row>
    <row r="87" spans="1:12" ht="54.6" customHeight="1">
      <c r="A87" s="118" t="s">
        <v>65</v>
      </c>
      <c r="B87" s="6" t="s">
        <v>34</v>
      </c>
      <c r="C87" s="7" t="s">
        <v>25</v>
      </c>
      <c r="D87" s="7" t="s">
        <v>37</v>
      </c>
      <c r="E87" s="7" t="s">
        <v>41</v>
      </c>
      <c r="F87" s="7" t="s">
        <v>117</v>
      </c>
      <c r="G87" s="6" t="s">
        <v>17</v>
      </c>
      <c r="H87" s="6" t="s">
        <v>18</v>
      </c>
      <c r="I87" s="7"/>
      <c r="J87" s="35">
        <f>J88</f>
        <v>30</v>
      </c>
      <c r="K87" s="35">
        <f t="shared" si="28"/>
        <v>30</v>
      </c>
      <c r="L87" s="35">
        <f t="shared" si="28"/>
        <v>30</v>
      </c>
    </row>
    <row r="88" spans="1:12" ht="36.6" customHeight="1">
      <c r="A88" s="120" t="s">
        <v>73</v>
      </c>
      <c r="B88" s="66" t="s">
        <v>34</v>
      </c>
      <c r="C88" s="83" t="s">
        <v>25</v>
      </c>
      <c r="D88" s="83" t="s">
        <v>37</v>
      </c>
      <c r="E88" s="83" t="s">
        <v>41</v>
      </c>
      <c r="F88" s="83" t="s">
        <v>117</v>
      </c>
      <c r="G88" s="66" t="s">
        <v>17</v>
      </c>
      <c r="H88" s="66" t="s">
        <v>18</v>
      </c>
      <c r="I88" s="83" t="s">
        <v>93</v>
      </c>
      <c r="J88" s="88">
        <f>'Прил 2'!J29</f>
        <v>30</v>
      </c>
      <c r="K88" s="88">
        <f>'Прил 2'!K28</f>
        <v>30</v>
      </c>
      <c r="L88" s="88">
        <f>'Прил 2'!L28</f>
        <v>30</v>
      </c>
    </row>
    <row r="89" spans="1:12" ht="36.6" customHeight="1">
      <c r="A89" s="8" t="s">
        <v>198</v>
      </c>
      <c r="B89" s="179" t="s">
        <v>34</v>
      </c>
      <c r="C89" s="173" t="s">
        <v>25</v>
      </c>
      <c r="D89" s="7" t="s">
        <v>37</v>
      </c>
      <c r="E89" s="85" t="s">
        <v>199</v>
      </c>
      <c r="F89" s="7"/>
      <c r="G89" s="180"/>
      <c r="H89" s="6"/>
      <c r="I89" s="181"/>
      <c r="J89" s="35">
        <f t="shared" ref="J89:L93" si="30">J90</f>
        <v>0</v>
      </c>
      <c r="K89" s="35">
        <f t="shared" si="30"/>
        <v>0</v>
      </c>
      <c r="L89" s="35">
        <f t="shared" si="30"/>
        <v>0</v>
      </c>
    </row>
    <row r="90" spans="1:12" ht="36.6" customHeight="1">
      <c r="A90" s="175" t="s">
        <v>108</v>
      </c>
      <c r="B90" s="179" t="s">
        <v>34</v>
      </c>
      <c r="C90" s="173" t="s">
        <v>25</v>
      </c>
      <c r="D90" s="7" t="s">
        <v>37</v>
      </c>
      <c r="E90" s="85" t="s">
        <v>199</v>
      </c>
      <c r="F90" s="7" t="s">
        <v>110</v>
      </c>
      <c r="G90" s="180"/>
      <c r="H90" s="6"/>
      <c r="I90" s="181"/>
      <c r="J90" s="35">
        <f>J91</f>
        <v>0</v>
      </c>
      <c r="K90" s="35">
        <f t="shared" si="30"/>
        <v>0</v>
      </c>
      <c r="L90" s="35">
        <f t="shared" si="30"/>
        <v>0</v>
      </c>
    </row>
    <row r="91" spans="1:12" ht="36.6" customHeight="1">
      <c r="A91" s="175" t="s">
        <v>109</v>
      </c>
      <c r="B91" s="179" t="s">
        <v>34</v>
      </c>
      <c r="C91" s="173" t="s">
        <v>25</v>
      </c>
      <c r="D91" s="7" t="s">
        <v>37</v>
      </c>
      <c r="E91" s="85" t="s">
        <v>199</v>
      </c>
      <c r="F91" s="7" t="s">
        <v>111</v>
      </c>
      <c r="G91" s="180"/>
      <c r="H91" s="6"/>
      <c r="I91" s="181"/>
      <c r="J91" s="35">
        <f>J92</f>
        <v>0</v>
      </c>
      <c r="K91" s="35">
        <f t="shared" si="30"/>
        <v>0</v>
      </c>
      <c r="L91" s="35">
        <f t="shared" si="30"/>
        <v>0</v>
      </c>
    </row>
    <row r="92" spans="1:12" ht="23.25" customHeight="1">
      <c r="A92" s="178" t="s">
        <v>16</v>
      </c>
      <c r="B92" s="179" t="s">
        <v>34</v>
      </c>
      <c r="C92" s="173" t="s">
        <v>25</v>
      </c>
      <c r="D92" s="7" t="s">
        <v>37</v>
      </c>
      <c r="E92" s="85" t="s">
        <v>199</v>
      </c>
      <c r="F92" s="7" t="s">
        <v>111</v>
      </c>
      <c r="G92" s="180" t="s">
        <v>17</v>
      </c>
      <c r="H92" s="6"/>
      <c r="I92" s="181"/>
      <c r="J92" s="35">
        <f>J93</f>
        <v>0</v>
      </c>
      <c r="K92" s="35">
        <f t="shared" si="30"/>
        <v>0</v>
      </c>
      <c r="L92" s="35">
        <f t="shared" si="30"/>
        <v>0</v>
      </c>
    </row>
    <row r="93" spans="1:12" ht="36.6" customHeight="1">
      <c r="A93" s="178" t="s">
        <v>65</v>
      </c>
      <c r="B93" s="179" t="s">
        <v>34</v>
      </c>
      <c r="C93" s="173" t="s">
        <v>25</v>
      </c>
      <c r="D93" s="7" t="s">
        <v>37</v>
      </c>
      <c r="E93" s="85" t="s">
        <v>199</v>
      </c>
      <c r="F93" s="7" t="s">
        <v>111</v>
      </c>
      <c r="G93" s="180" t="s">
        <v>17</v>
      </c>
      <c r="H93" s="6" t="s">
        <v>18</v>
      </c>
      <c r="I93" s="181"/>
      <c r="J93" s="35">
        <f>J94</f>
        <v>0</v>
      </c>
      <c r="K93" s="35">
        <f t="shared" si="30"/>
        <v>0</v>
      </c>
      <c r="L93" s="35">
        <f t="shared" si="30"/>
        <v>0</v>
      </c>
    </row>
    <row r="94" spans="1:12" ht="36.6" customHeight="1">
      <c r="A94" s="120" t="s">
        <v>73</v>
      </c>
      <c r="B94" s="89" t="s">
        <v>34</v>
      </c>
      <c r="C94" s="83" t="s">
        <v>25</v>
      </c>
      <c r="D94" s="83" t="s">
        <v>37</v>
      </c>
      <c r="E94" s="84" t="s">
        <v>199</v>
      </c>
      <c r="F94" s="83" t="s">
        <v>111</v>
      </c>
      <c r="G94" s="182" t="s">
        <v>17</v>
      </c>
      <c r="H94" s="66" t="s">
        <v>18</v>
      </c>
      <c r="I94" s="183" t="s">
        <v>93</v>
      </c>
      <c r="J94" s="88">
        <f>'Прил 2'!J32</f>
        <v>0</v>
      </c>
      <c r="K94" s="88">
        <f>'Прил 2'!K32</f>
        <v>0</v>
      </c>
      <c r="L94" s="88">
        <f>'Прил 2'!L32</f>
        <v>0</v>
      </c>
    </row>
    <row r="95" spans="1:12" ht="53.45" customHeight="1">
      <c r="A95" s="70" t="s">
        <v>140</v>
      </c>
      <c r="B95" s="121">
        <v>89</v>
      </c>
      <c r="C95" s="117"/>
      <c r="D95" s="7"/>
      <c r="E95" s="7"/>
      <c r="F95" s="7"/>
      <c r="G95" s="7"/>
      <c r="H95" s="7"/>
      <c r="I95" s="7"/>
      <c r="J95" s="35">
        <f>J96</f>
        <v>628.99297000000001</v>
      </c>
      <c r="K95" s="35">
        <f t="shared" ref="K95:L95" si="31">K96</f>
        <v>350.5</v>
      </c>
      <c r="L95" s="35">
        <f t="shared" si="31"/>
        <v>356.8</v>
      </c>
    </row>
    <row r="96" spans="1:12" ht="56.45" customHeight="1">
      <c r="A96" s="70" t="s">
        <v>141</v>
      </c>
      <c r="B96" s="121">
        <v>89</v>
      </c>
      <c r="C96" s="117" t="s">
        <v>24</v>
      </c>
      <c r="D96" s="7"/>
      <c r="E96" s="7"/>
      <c r="F96" s="7"/>
      <c r="G96" s="7"/>
      <c r="H96" s="7"/>
      <c r="I96" s="7"/>
      <c r="J96" s="35">
        <f>J97+J103+J109+J115+J121+J127+J139+J150+J133</f>
        <v>628.99297000000001</v>
      </c>
      <c r="K96" s="35">
        <f t="shared" ref="K96:L96" si="32">K97+K103+K109+K115+K121+K127+K139+K150+K133</f>
        <v>350.5</v>
      </c>
      <c r="L96" s="35">
        <f t="shared" si="32"/>
        <v>356.8</v>
      </c>
    </row>
    <row r="97" spans="1:12" ht="15.75">
      <c r="A97" s="118" t="s">
        <v>59</v>
      </c>
      <c r="B97" s="7">
        <v>89</v>
      </c>
      <c r="C97" s="7">
        <v>1</v>
      </c>
      <c r="D97" s="7" t="s">
        <v>37</v>
      </c>
      <c r="E97" s="7" t="s">
        <v>60</v>
      </c>
      <c r="F97" s="7"/>
      <c r="G97" s="7"/>
      <c r="H97" s="7"/>
      <c r="I97" s="7"/>
      <c r="J97" s="35">
        <f>J100</f>
        <v>128.80000000000001</v>
      </c>
      <c r="K97" s="35">
        <f>K100</f>
        <v>96.9</v>
      </c>
      <c r="L97" s="35">
        <f>L100</f>
        <v>63.800000000000011</v>
      </c>
    </row>
    <row r="98" spans="1:12" ht="15.75">
      <c r="A98" s="70" t="s">
        <v>100</v>
      </c>
      <c r="B98" s="7">
        <v>89</v>
      </c>
      <c r="C98" s="7">
        <v>1</v>
      </c>
      <c r="D98" s="7" t="s">
        <v>37</v>
      </c>
      <c r="E98" s="7" t="s">
        <v>60</v>
      </c>
      <c r="F98" s="7" t="s">
        <v>102</v>
      </c>
      <c r="G98" s="7"/>
      <c r="H98" s="7"/>
      <c r="I98" s="7"/>
      <c r="J98" s="35">
        <f>J99</f>
        <v>128.80000000000001</v>
      </c>
      <c r="K98" s="35">
        <f t="shared" ref="K98:L98" si="33">K99</f>
        <v>96.9</v>
      </c>
      <c r="L98" s="35">
        <f t="shared" si="33"/>
        <v>63.800000000000011</v>
      </c>
    </row>
    <row r="99" spans="1:12" ht="15.75">
      <c r="A99" s="70" t="s">
        <v>101</v>
      </c>
      <c r="B99" s="7">
        <v>89</v>
      </c>
      <c r="C99" s="7">
        <v>1</v>
      </c>
      <c r="D99" s="7" t="s">
        <v>37</v>
      </c>
      <c r="E99" s="7" t="s">
        <v>60</v>
      </c>
      <c r="F99" s="7" t="s">
        <v>103</v>
      </c>
      <c r="G99" s="7"/>
      <c r="H99" s="7"/>
      <c r="I99" s="7"/>
      <c r="J99" s="35">
        <f>J100</f>
        <v>128.80000000000001</v>
      </c>
      <c r="K99" s="35">
        <f t="shared" ref="K99:L99" si="34">K100</f>
        <v>96.9</v>
      </c>
      <c r="L99" s="35">
        <f t="shared" si="34"/>
        <v>63.800000000000011</v>
      </c>
    </row>
    <row r="100" spans="1:12" ht="15.75">
      <c r="A100" s="118" t="s">
        <v>58</v>
      </c>
      <c r="B100" s="7">
        <v>89</v>
      </c>
      <c r="C100" s="7">
        <v>1</v>
      </c>
      <c r="D100" s="7" t="s">
        <v>37</v>
      </c>
      <c r="E100" s="7" t="s">
        <v>60</v>
      </c>
      <c r="F100" s="7" t="s">
        <v>103</v>
      </c>
      <c r="G100" s="7" t="s">
        <v>31</v>
      </c>
      <c r="H100" s="7"/>
      <c r="I100" s="7"/>
      <c r="J100" s="35">
        <f>J101</f>
        <v>128.80000000000001</v>
      </c>
      <c r="K100" s="35">
        <f t="shared" ref="K100:L101" si="35">K101</f>
        <v>96.9</v>
      </c>
      <c r="L100" s="35">
        <f t="shared" si="35"/>
        <v>63.800000000000011</v>
      </c>
    </row>
    <row r="101" spans="1:12" ht="15.75">
      <c r="A101" s="118" t="s">
        <v>27</v>
      </c>
      <c r="B101" s="7">
        <v>89</v>
      </c>
      <c r="C101" s="7">
        <v>1</v>
      </c>
      <c r="D101" s="7" t="s">
        <v>37</v>
      </c>
      <c r="E101" s="7" t="s">
        <v>60</v>
      </c>
      <c r="F101" s="7" t="s">
        <v>103</v>
      </c>
      <c r="G101" s="7" t="s">
        <v>31</v>
      </c>
      <c r="H101" s="7" t="s">
        <v>17</v>
      </c>
      <c r="I101" s="7"/>
      <c r="J101" s="35">
        <f>J102</f>
        <v>128.80000000000001</v>
      </c>
      <c r="K101" s="35">
        <f t="shared" si="35"/>
        <v>96.9</v>
      </c>
      <c r="L101" s="35">
        <f t="shared" si="35"/>
        <v>63.800000000000011</v>
      </c>
    </row>
    <row r="102" spans="1:12" ht="37.9" customHeight="1">
      <c r="A102" s="120" t="s">
        <v>73</v>
      </c>
      <c r="B102" s="83">
        <v>89</v>
      </c>
      <c r="C102" s="83">
        <v>1</v>
      </c>
      <c r="D102" s="83" t="s">
        <v>37</v>
      </c>
      <c r="E102" s="83" t="s">
        <v>60</v>
      </c>
      <c r="F102" s="83" t="s">
        <v>103</v>
      </c>
      <c r="G102" s="83" t="s">
        <v>31</v>
      </c>
      <c r="H102" s="83" t="s">
        <v>17</v>
      </c>
      <c r="I102" s="83" t="s">
        <v>93</v>
      </c>
      <c r="J102" s="88">
        <f>'Прил 2'!J110</f>
        <v>128.80000000000001</v>
      </c>
      <c r="K102" s="88">
        <f>'Прил 2'!K110</f>
        <v>96.9</v>
      </c>
      <c r="L102" s="88">
        <f>'Прил 2'!L110</f>
        <v>63.800000000000011</v>
      </c>
    </row>
    <row r="103" spans="1:12" ht="52.9" customHeight="1">
      <c r="A103" s="73" t="s">
        <v>114</v>
      </c>
      <c r="B103" s="6">
        <v>89</v>
      </c>
      <c r="C103" s="7" t="s">
        <v>24</v>
      </c>
      <c r="D103" s="7" t="s">
        <v>37</v>
      </c>
      <c r="E103" s="7" t="s">
        <v>46</v>
      </c>
      <c r="F103" s="7"/>
      <c r="G103" s="7"/>
      <c r="H103" s="7"/>
      <c r="I103" s="7"/>
      <c r="J103" s="35">
        <f>J106</f>
        <v>5</v>
      </c>
      <c r="K103" s="35">
        <f>K106</f>
        <v>5</v>
      </c>
      <c r="L103" s="35">
        <f>L106</f>
        <v>5</v>
      </c>
    </row>
    <row r="104" spans="1:12" ht="21.6" customHeight="1">
      <c r="A104" s="78" t="s">
        <v>112</v>
      </c>
      <c r="B104" s="6" t="s">
        <v>48</v>
      </c>
      <c r="C104" s="7" t="s">
        <v>24</v>
      </c>
      <c r="D104" s="7" t="s">
        <v>37</v>
      </c>
      <c r="E104" s="7" t="s">
        <v>46</v>
      </c>
      <c r="F104" s="7" t="s">
        <v>113</v>
      </c>
      <c r="G104" s="7"/>
      <c r="H104" s="7"/>
      <c r="I104" s="7"/>
      <c r="J104" s="35">
        <f>J105</f>
        <v>5</v>
      </c>
      <c r="K104" s="35">
        <f t="shared" ref="K104:L104" si="36">K105</f>
        <v>5</v>
      </c>
      <c r="L104" s="35">
        <f t="shared" si="36"/>
        <v>5</v>
      </c>
    </row>
    <row r="105" spans="1:12" ht="22.15" customHeight="1">
      <c r="A105" s="73" t="s">
        <v>47</v>
      </c>
      <c r="B105" s="6" t="s">
        <v>48</v>
      </c>
      <c r="C105" s="7" t="s">
        <v>24</v>
      </c>
      <c r="D105" s="7" t="s">
        <v>37</v>
      </c>
      <c r="E105" s="7" t="s">
        <v>46</v>
      </c>
      <c r="F105" s="7" t="s">
        <v>49</v>
      </c>
      <c r="G105" s="7"/>
      <c r="H105" s="7"/>
      <c r="I105" s="7"/>
      <c r="J105" s="35">
        <f>J106</f>
        <v>5</v>
      </c>
      <c r="K105" s="35">
        <f t="shared" ref="K105:L105" si="37">K106</f>
        <v>5</v>
      </c>
      <c r="L105" s="35">
        <f t="shared" si="37"/>
        <v>5</v>
      </c>
    </row>
    <row r="106" spans="1:12" ht="15.75">
      <c r="A106" s="118" t="s">
        <v>16</v>
      </c>
      <c r="B106" s="6" t="s">
        <v>48</v>
      </c>
      <c r="C106" s="7" t="s">
        <v>24</v>
      </c>
      <c r="D106" s="7" t="s">
        <v>37</v>
      </c>
      <c r="E106" s="7" t="s">
        <v>46</v>
      </c>
      <c r="F106" s="7" t="s">
        <v>49</v>
      </c>
      <c r="G106" s="7" t="s">
        <v>17</v>
      </c>
      <c r="H106" s="7"/>
      <c r="I106" s="7"/>
      <c r="J106" s="35">
        <f>J107</f>
        <v>5</v>
      </c>
      <c r="K106" s="35">
        <f t="shared" ref="K106:L107" si="38">K107</f>
        <v>5</v>
      </c>
      <c r="L106" s="35">
        <f t="shared" si="38"/>
        <v>5</v>
      </c>
    </row>
    <row r="107" spans="1:12" ht="15.75">
      <c r="A107" s="118" t="s">
        <v>66</v>
      </c>
      <c r="B107" s="6" t="s">
        <v>48</v>
      </c>
      <c r="C107" s="7" t="s">
        <v>24</v>
      </c>
      <c r="D107" s="7" t="s">
        <v>37</v>
      </c>
      <c r="E107" s="7" t="s">
        <v>46</v>
      </c>
      <c r="F107" s="7" t="s">
        <v>49</v>
      </c>
      <c r="G107" s="7" t="s">
        <v>17</v>
      </c>
      <c r="H107" s="7" t="s">
        <v>45</v>
      </c>
      <c r="I107" s="7"/>
      <c r="J107" s="35">
        <f>J108</f>
        <v>5</v>
      </c>
      <c r="K107" s="35">
        <f t="shared" si="38"/>
        <v>5</v>
      </c>
      <c r="L107" s="35">
        <f t="shared" si="38"/>
        <v>5</v>
      </c>
    </row>
    <row r="108" spans="1:12" ht="31.5">
      <c r="A108" s="120" t="s">
        <v>73</v>
      </c>
      <c r="B108" s="87">
        <v>89</v>
      </c>
      <c r="C108" s="144" t="s">
        <v>24</v>
      </c>
      <c r="D108" s="83" t="s">
        <v>37</v>
      </c>
      <c r="E108" s="83" t="s">
        <v>46</v>
      </c>
      <c r="F108" s="83" t="s">
        <v>49</v>
      </c>
      <c r="G108" s="83" t="s">
        <v>17</v>
      </c>
      <c r="H108" s="83" t="s">
        <v>45</v>
      </c>
      <c r="I108" s="145">
        <v>918</v>
      </c>
      <c r="J108" s="88">
        <f>'Прил 2'!J43</f>
        <v>5</v>
      </c>
      <c r="K108" s="88">
        <f>'Прил 2'!K43</f>
        <v>5</v>
      </c>
      <c r="L108" s="88">
        <f>'Прил 2'!L43</f>
        <v>5</v>
      </c>
    </row>
    <row r="109" spans="1:12" ht="15.75">
      <c r="A109" s="118" t="s">
        <v>62</v>
      </c>
      <c r="B109" s="7">
        <v>89</v>
      </c>
      <c r="C109" s="7">
        <v>1</v>
      </c>
      <c r="D109" s="7" t="s">
        <v>37</v>
      </c>
      <c r="E109" s="7">
        <v>41240</v>
      </c>
      <c r="F109" s="7"/>
      <c r="G109" s="7"/>
      <c r="H109" s="7"/>
      <c r="I109" s="7"/>
      <c r="J109" s="35">
        <f>J112</f>
        <v>2.2999999999999998</v>
      </c>
      <c r="K109" s="35">
        <f>K112</f>
        <v>2.2999999999999998</v>
      </c>
      <c r="L109" s="35">
        <f>L112</f>
        <v>2.2999999999999998</v>
      </c>
    </row>
    <row r="110" spans="1:12" ht="15.75">
      <c r="A110" s="73" t="s">
        <v>97</v>
      </c>
      <c r="B110" s="7">
        <v>89</v>
      </c>
      <c r="C110" s="7">
        <v>1</v>
      </c>
      <c r="D110" s="7" t="s">
        <v>37</v>
      </c>
      <c r="E110" s="7" t="s">
        <v>67</v>
      </c>
      <c r="F110" s="7" t="s">
        <v>98</v>
      </c>
      <c r="G110" s="7"/>
      <c r="H110" s="7"/>
      <c r="I110" s="7"/>
      <c r="J110" s="35">
        <f>J111</f>
        <v>2.2999999999999998</v>
      </c>
      <c r="K110" s="35">
        <f t="shared" ref="K110:L110" si="39">K111</f>
        <v>2.2999999999999998</v>
      </c>
      <c r="L110" s="35">
        <f t="shared" si="39"/>
        <v>2.2999999999999998</v>
      </c>
    </row>
    <row r="111" spans="1:12" ht="15.75">
      <c r="A111" s="78" t="s">
        <v>63</v>
      </c>
      <c r="B111" s="7">
        <v>89</v>
      </c>
      <c r="C111" s="7">
        <v>1</v>
      </c>
      <c r="D111" s="7" t="s">
        <v>37</v>
      </c>
      <c r="E111" s="7" t="s">
        <v>67</v>
      </c>
      <c r="F111" s="7" t="s">
        <v>163</v>
      </c>
      <c r="G111" s="7"/>
      <c r="H111" s="7"/>
      <c r="I111" s="7"/>
      <c r="J111" s="35">
        <f>J112</f>
        <v>2.2999999999999998</v>
      </c>
      <c r="K111" s="35">
        <f t="shared" ref="K111:L111" si="40">K112</f>
        <v>2.2999999999999998</v>
      </c>
      <c r="L111" s="35">
        <f t="shared" si="40"/>
        <v>2.2999999999999998</v>
      </c>
    </row>
    <row r="112" spans="1:12" ht="15.75">
      <c r="A112" s="118" t="s">
        <v>19</v>
      </c>
      <c r="B112" s="7">
        <v>89</v>
      </c>
      <c r="C112" s="7">
        <v>1</v>
      </c>
      <c r="D112" s="7" t="s">
        <v>37</v>
      </c>
      <c r="E112" s="7" t="s">
        <v>67</v>
      </c>
      <c r="F112" s="7" t="s">
        <v>163</v>
      </c>
      <c r="G112" s="7" t="s">
        <v>32</v>
      </c>
      <c r="H112" s="7"/>
      <c r="I112" s="7"/>
      <c r="J112" s="35">
        <f>J113</f>
        <v>2.2999999999999998</v>
      </c>
      <c r="K112" s="35">
        <f t="shared" ref="K112:L113" si="41">K113</f>
        <v>2.2999999999999998</v>
      </c>
      <c r="L112" s="35">
        <f t="shared" si="41"/>
        <v>2.2999999999999998</v>
      </c>
    </row>
    <row r="113" spans="1:12" ht="22.5" customHeight="1">
      <c r="A113" s="118" t="s">
        <v>61</v>
      </c>
      <c r="B113" s="7">
        <v>89</v>
      </c>
      <c r="C113" s="7">
        <v>1</v>
      </c>
      <c r="D113" s="7" t="s">
        <v>37</v>
      </c>
      <c r="E113" s="7" t="s">
        <v>67</v>
      </c>
      <c r="F113" s="7" t="s">
        <v>163</v>
      </c>
      <c r="G113" s="7" t="s">
        <v>32</v>
      </c>
      <c r="H113" s="7" t="s">
        <v>17</v>
      </c>
      <c r="I113" s="7"/>
      <c r="J113" s="35">
        <f>J114</f>
        <v>2.2999999999999998</v>
      </c>
      <c r="K113" s="35">
        <f t="shared" si="41"/>
        <v>2.2999999999999998</v>
      </c>
      <c r="L113" s="35">
        <f t="shared" si="41"/>
        <v>2.2999999999999998</v>
      </c>
    </row>
    <row r="114" spans="1:12" ht="31.5">
      <c r="A114" s="120" t="s">
        <v>73</v>
      </c>
      <c r="B114" s="83">
        <v>89</v>
      </c>
      <c r="C114" s="83">
        <v>1</v>
      </c>
      <c r="D114" s="83" t="s">
        <v>37</v>
      </c>
      <c r="E114" s="83" t="s">
        <v>67</v>
      </c>
      <c r="F114" s="83" t="s">
        <v>163</v>
      </c>
      <c r="G114" s="83" t="s">
        <v>32</v>
      </c>
      <c r="H114" s="83" t="s">
        <v>17</v>
      </c>
      <c r="I114" s="83" t="s">
        <v>93</v>
      </c>
      <c r="J114" s="88">
        <f>'Прил 2'!J117</f>
        <v>2.2999999999999998</v>
      </c>
      <c r="K114" s="88">
        <f>'Прил 2'!K117</f>
        <v>2.2999999999999998</v>
      </c>
      <c r="L114" s="88">
        <f>'Прил 2'!L117</f>
        <v>2.2999999999999998</v>
      </c>
    </row>
    <row r="115" spans="1:12" ht="15.75">
      <c r="A115" s="78" t="s">
        <v>220</v>
      </c>
      <c r="B115" s="6">
        <v>89</v>
      </c>
      <c r="C115" s="7" t="s">
        <v>24</v>
      </c>
      <c r="D115" s="7" t="s">
        <v>37</v>
      </c>
      <c r="E115" s="7" t="s">
        <v>165</v>
      </c>
      <c r="F115" s="7"/>
      <c r="G115" s="7"/>
      <c r="H115" s="7"/>
      <c r="I115" s="7"/>
      <c r="J115" s="35">
        <f t="shared" ref="J115:L116" si="42">J116</f>
        <v>0</v>
      </c>
      <c r="K115" s="35">
        <f t="shared" si="42"/>
        <v>31.9</v>
      </c>
      <c r="L115" s="35">
        <f t="shared" si="42"/>
        <v>65</v>
      </c>
    </row>
    <row r="116" spans="1:12" ht="15.75">
      <c r="A116" s="78" t="s">
        <v>112</v>
      </c>
      <c r="B116" s="121">
        <v>89</v>
      </c>
      <c r="C116" s="7" t="s">
        <v>24</v>
      </c>
      <c r="D116" s="7" t="s">
        <v>37</v>
      </c>
      <c r="E116" s="7" t="s">
        <v>165</v>
      </c>
      <c r="F116" s="7" t="s">
        <v>113</v>
      </c>
      <c r="G116" s="7"/>
      <c r="H116" s="7"/>
      <c r="I116" s="7"/>
      <c r="J116" s="35">
        <f t="shared" si="42"/>
        <v>0</v>
      </c>
      <c r="K116" s="35">
        <f t="shared" si="42"/>
        <v>31.9</v>
      </c>
      <c r="L116" s="35">
        <f t="shared" si="42"/>
        <v>65</v>
      </c>
    </row>
    <row r="117" spans="1:12" ht="15.75">
      <c r="A117" s="78" t="s">
        <v>47</v>
      </c>
      <c r="B117" s="121">
        <v>89</v>
      </c>
      <c r="C117" s="7" t="s">
        <v>24</v>
      </c>
      <c r="D117" s="7" t="s">
        <v>37</v>
      </c>
      <c r="E117" s="7" t="s">
        <v>165</v>
      </c>
      <c r="F117" s="7" t="s">
        <v>49</v>
      </c>
      <c r="G117" s="7"/>
      <c r="H117" s="7"/>
      <c r="I117" s="7"/>
      <c r="J117" s="35">
        <f>'Прил 2'!J120</f>
        <v>0</v>
      </c>
      <c r="K117" s="35">
        <f t="shared" ref="K117:L119" si="43">K118</f>
        <v>31.9</v>
      </c>
      <c r="L117" s="35">
        <f t="shared" si="43"/>
        <v>65</v>
      </c>
    </row>
    <row r="118" spans="1:12" ht="15.75">
      <c r="A118" s="78" t="s">
        <v>220</v>
      </c>
      <c r="B118" s="121">
        <v>89</v>
      </c>
      <c r="C118" s="7" t="s">
        <v>24</v>
      </c>
      <c r="D118" s="7" t="s">
        <v>37</v>
      </c>
      <c r="E118" s="7" t="s">
        <v>165</v>
      </c>
      <c r="F118" s="7" t="s">
        <v>49</v>
      </c>
      <c r="G118" s="7" t="s">
        <v>164</v>
      </c>
      <c r="H118" s="7"/>
      <c r="I118" s="7"/>
      <c r="J118" s="35">
        <f>J119</f>
        <v>0</v>
      </c>
      <c r="K118" s="35">
        <f t="shared" si="43"/>
        <v>31.9</v>
      </c>
      <c r="L118" s="35">
        <f t="shared" si="43"/>
        <v>65</v>
      </c>
    </row>
    <row r="119" spans="1:12" ht="15.75">
      <c r="A119" s="78" t="s">
        <v>220</v>
      </c>
      <c r="B119" s="121">
        <v>89</v>
      </c>
      <c r="C119" s="7" t="s">
        <v>24</v>
      </c>
      <c r="D119" s="7" t="s">
        <v>37</v>
      </c>
      <c r="E119" s="7" t="s">
        <v>165</v>
      </c>
      <c r="F119" s="7" t="s">
        <v>49</v>
      </c>
      <c r="G119" s="7" t="s">
        <v>164</v>
      </c>
      <c r="H119" s="7" t="s">
        <v>164</v>
      </c>
      <c r="I119" s="7"/>
      <c r="J119" s="35">
        <f>J120</f>
        <v>0</v>
      </c>
      <c r="K119" s="35">
        <f t="shared" si="43"/>
        <v>31.9</v>
      </c>
      <c r="L119" s="35">
        <f t="shared" si="43"/>
        <v>65</v>
      </c>
    </row>
    <row r="120" spans="1:12" ht="31.5">
      <c r="A120" s="120" t="s">
        <v>73</v>
      </c>
      <c r="B120" s="87">
        <v>89</v>
      </c>
      <c r="C120" s="83" t="s">
        <v>24</v>
      </c>
      <c r="D120" s="83" t="s">
        <v>37</v>
      </c>
      <c r="E120" s="83" t="s">
        <v>165</v>
      </c>
      <c r="F120" s="83" t="s">
        <v>49</v>
      </c>
      <c r="G120" s="83" t="s">
        <v>164</v>
      </c>
      <c r="H120" s="83" t="s">
        <v>164</v>
      </c>
      <c r="I120" s="83" t="s">
        <v>93</v>
      </c>
      <c r="J120" s="88">
        <f>'Прил 2'!J124</f>
        <v>0</v>
      </c>
      <c r="K120" s="88">
        <f>'Прил 2'!K124</f>
        <v>31.9</v>
      </c>
      <c r="L120" s="88">
        <f>'Прил 2'!L124</f>
        <v>65</v>
      </c>
    </row>
    <row r="121" spans="1:12" ht="15.75">
      <c r="A121" s="73" t="s">
        <v>57</v>
      </c>
      <c r="B121" s="6" t="s">
        <v>48</v>
      </c>
      <c r="C121" s="7">
        <v>1</v>
      </c>
      <c r="D121" s="7" t="s">
        <v>37</v>
      </c>
      <c r="E121" s="11">
        <v>43010</v>
      </c>
      <c r="F121" s="11"/>
      <c r="G121" s="117"/>
      <c r="H121" s="117"/>
      <c r="I121" s="117"/>
      <c r="J121" s="35">
        <f>J124</f>
        <v>40.392969999999998</v>
      </c>
      <c r="K121" s="35">
        <f>K124</f>
        <v>5</v>
      </c>
      <c r="L121" s="35">
        <f>L124</f>
        <v>5</v>
      </c>
    </row>
    <row r="122" spans="1:12" ht="31.5">
      <c r="A122" s="73" t="s">
        <v>105</v>
      </c>
      <c r="B122" s="6" t="s">
        <v>48</v>
      </c>
      <c r="C122" s="7">
        <v>1</v>
      </c>
      <c r="D122" s="7" t="s">
        <v>37</v>
      </c>
      <c r="E122" s="11">
        <v>43010</v>
      </c>
      <c r="F122" s="11">
        <v>200</v>
      </c>
      <c r="G122" s="117"/>
      <c r="H122" s="117"/>
      <c r="I122" s="117"/>
      <c r="J122" s="35">
        <f>J123</f>
        <v>40.392969999999998</v>
      </c>
      <c r="K122" s="35">
        <f t="shared" ref="K122:L122" si="44">K123</f>
        <v>5</v>
      </c>
      <c r="L122" s="35">
        <f t="shared" si="44"/>
        <v>5</v>
      </c>
    </row>
    <row r="123" spans="1:12" ht="15.75">
      <c r="A123" s="73" t="s">
        <v>42</v>
      </c>
      <c r="B123" s="6" t="s">
        <v>48</v>
      </c>
      <c r="C123" s="7">
        <v>1</v>
      </c>
      <c r="D123" s="7" t="s">
        <v>37</v>
      </c>
      <c r="E123" s="11">
        <v>43010</v>
      </c>
      <c r="F123" s="11">
        <v>240</v>
      </c>
      <c r="G123" s="117"/>
      <c r="H123" s="117"/>
      <c r="I123" s="117"/>
      <c r="J123" s="35">
        <f>J124</f>
        <v>40.392969999999998</v>
      </c>
      <c r="K123" s="35">
        <f t="shared" ref="K123:L123" si="45">K124</f>
        <v>5</v>
      </c>
      <c r="L123" s="35">
        <f t="shared" si="45"/>
        <v>5</v>
      </c>
    </row>
    <row r="124" spans="1:12" ht="15.75">
      <c r="A124" s="118" t="s">
        <v>55</v>
      </c>
      <c r="B124" s="6" t="s">
        <v>48</v>
      </c>
      <c r="C124" s="7">
        <v>1</v>
      </c>
      <c r="D124" s="7" t="s">
        <v>37</v>
      </c>
      <c r="E124" s="11">
        <v>43010</v>
      </c>
      <c r="F124" s="11">
        <v>240</v>
      </c>
      <c r="G124" s="117" t="s">
        <v>20</v>
      </c>
      <c r="H124" s="117"/>
      <c r="I124" s="117"/>
      <c r="J124" s="35">
        <f>J125</f>
        <v>40.392969999999998</v>
      </c>
      <c r="K124" s="35">
        <f t="shared" ref="K124:L125" si="46">K125</f>
        <v>5</v>
      </c>
      <c r="L124" s="35">
        <f t="shared" si="46"/>
        <v>5</v>
      </c>
    </row>
    <row r="125" spans="1:12" ht="15.75">
      <c r="A125" s="10" t="s">
        <v>56</v>
      </c>
      <c r="B125" s="6" t="s">
        <v>48</v>
      </c>
      <c r="C125" s="7">
        <v>1</v>
      </c>
      <c r="D125" s="7" t="s">
        <v>37</v>
      </c>
      <c r="E125" s="11">
        <v>43010</v>
      </c>
      <c r="F125" s="11">
        <v>240</v>
      </c>
      <c r="G125" s="117" t="s">
        <v>20</v>
      </c>
      <c r="H125" s="117" t="s">
        <v>29</v>
      </c>
      <c r="I125" s="117"/>
      <c r="J125" s="35">
        <f>J126</f>
        <v>40.392969999999998</v>
      </c>
      <c r="K125" s="35">
        <f t="shared" si="46"/>
        <v>5</v>
      </c>
      <c r="L125" s="35">
        <f t="shared" si="46"/>
        <v>5</v>
      </c>
    </row>
    <row r="126" spans="1:12" ht="31.5">
      <c r="A126" s="120" t="s">
        <v>73</v>
      </c>
      <c r="B126" s="66" t="s">
        <v>48</v>
      </c>
      <c r="C126" s="83">
        <v>1</v>
      </c>
      <c r="D126" s="83" t="s">
        <v>37</v>
      </c>
      <c r="E126" s="145">
        <v>43010</v>
      </c>
      <c r="F126" s="145">
        <v>240</v>
      </c>
      <c r="G126" s="144" t="s">
        <v>20</v>
      </c>
      <c r="H126" s="144" t="s">
        <v>29</v>
      </c>
      <c r="I126" s="144" t="s">
        <v>93</v>
      </c>
      <c r="J126" s="88">
        <f>'Прил 2'!J100</f>
        <v>40.392969999999998</v>
      </c>
      <c r="K126" s="88">
        <f>'Прил 2'!K100</f>
        <v>5</v>
      </c>
      <c r="L126" s="88">
        <f>'Прил 2'!L100</f>
        <v>5</v>
      </c>
    </row>
    <row r="127" spans="1:12" ht="15.75">
      <c r="A127" s="73" t="s">
        <v>149</v>
      </c>
      <c r="B127" s="6" t="s">
        <v>48</v>
      </c>
      <c r="C127" s="7">
        <v>1</v>
      </c>
      <c r="D127" s="7" t="s">
        <v>37</v>
      </c>
      <c r="E127" s="11">
        <v>43040</v>
      </c>
      <c r="F127" s="11"/>
      <c r="G127" s="11"/>
      <c r="H127" s="117"/>
      <c r="I127" s="117"/>
      <c r="J127" s="35">
        <f>J130</f>
        <v>223</v>
      </c>
      <c r="K127" s="35">
        <f>K130</f>
        <v>5</v>
      </c>
      <c r="L127" s="35">
        <f>L130</f>
        <v>5</v>
      </c>
    </row>
    <row r="128" spans="1:12" ht="31.5">
      <c r="A128" s="73" t="s">
        <v>105</v>
      </c>
      <c r="B128" s="6" t="s">
        <v>48</v>
      </c>
      <c r="C128" s="7">
        <v>1</v>
      </c>
      <c r="D128" s="7" t="s">
        <v>37</v>
      </c>
      <c r="E128" s="11">
        <v>43040</v>
      </c>
      <c r="F128" s="11">
        <v>200</v>
      </c>
      <c r="G128" s="11"/>
      <c r="H128" s="117"/>
      <c r="I128" s="117"/>
      <c r="J128" s="35">
        <f>J129</f>
        <v>223</v>
      </c>
      <c r="K128" s="35">
        <f t="shared" ref="K128:L128" si="47">K129</f>
        <v>5</v>
      </c>
      <c r="L128" s="35">
        <f t="shared" si="47"/>
        <v>5</v>
      </c>
    </row>
    <row r="129" spans="1:12" ht="15.75">
      <c r="A129" s="73" t="s">
        <v>42</v>
      </c>
      <c r="B129" s="6" t="s">
        <v>48</v>
      </c>
      <c r="C129" s="7">
        <v>1</v>
      </c>
      <c r="D129" s="7" t="s">
        <v>37</v>
      </c>
      <c r="E129" s="11">
        <v>43040</v>
      </c>
      <c r="F129" s="11">
        <v>240</v>
      </c>
      <c r="G129" s="11"/>
      <c r="H129" s="117"/>
      <c r="I129" s="117"/>
      <c r="J129" s="35">
        <f>J130</f>
        <v>223</v>
      </c>
      <c r="K129" s="35">
        <f t="shared" ref="K129:L129" si="48">K130</f>
        <v>5</v>
      </c>
      <c r="L129" s="35">
        <f t="shared" si="48"/>
        <v>5</v>
      </c>
    </row>
    <row r="130" spans="1:12" ht="15.75">
      <c r="A130" s="118" t="s">
        <v>55</v>
      </c>
      <c r="B130" s="6" t="s">
        <v>48</v>
      </c>
      <c r="C130" s="7">
        <v>1</v>
      </c>
      <c r="D130" s="7" t="s">
        <v>37</v>
      </c>
      <c r="E130" s="11">
        <v>43040</v>
      </c>
      <c r="F130" s="11">
        <v>240</v>
      </c>
      <c r="G130" s="7" t="s">
        <v>20</v>
      </c>
      <c r="H130" s="117"/>
      <c r="I130" s="117"/>
      <c r="J130" s="35">
        <f>J131</f>
        <v>223</v>
      </c>
      <c r="K130" s="35">
        <f t="shared" ref="K130:L131" si="49">K131</f>
        <v>5</v>
      </c>
      <c r="L130" s="35">
        <f t="shared" si="49"/>
        <v>5</v>
      </c>
    </row>
    <row r="131" spans="1:12" ht="15.75">
      <c r="A131" s="10" t="s">
        <v>56</v>
      </c>
      <c r="B131" s="6" t="s">
        <v>48</v>
      </c>
      <c r="C131" s="7">
        <v>1</v>
      </c>
      <c r="D131" s="7" t="s">
        <v>37</v>
      </c>
      <c r="E131" s="11">
        <v>43040</v>
      </c>
      <c r="F131" s="11">
        <v>240</v>
      </c>
      <c r="G131" s="7" t="s">
        <v>20</v>
      </c>
      <c r="H131" s="117" t="s">
        <v>29</v>
      </c>
      <c r="I131" s="117"/>
      <c r="J131" s="35">
        <f>J132</f>
        <v>223</v>
      </c>
      <c r="K131" s="35">
        <f t="shared" si="49"/>
        <v>5</v>
      </c>
      <c r="L131" s="35">
        <f t="shared" si="49"/>
        <v>5</v>
      </c>
    </row>
    <row r="132" spans="1:12" ht="36.6" customHeight="1">
      <c r="A132" s="120" t="s">
        <v>73</v>
      </c>
      <c r="B132" s="66" t="s">
        <v>48</v>
      </c>
      <c r="C132" s="83">
        <v>1</v>
      </c>
      <c r="D132" s="83" t="s">
        <v>37</v>
      </c>
      <c r="E132" s="145">
        <v>43040</v>
      </c>
      <c r="F132" s="145">
        <v>240</v>
      </c>
      <c r="G132" s="83" t="s">
        <v>20</v>
      </c>
      <c r="H132" s="144" t="s">
        <v>29</v>
      </c>
      <c r="I132" s="144" t="s">
        <v>93</v>
      </c>
      <c r="J132" s="88">
        <f>'Прил 2'!J103</f>
        <v>223</v>
      </c>
      <c r="K132" s="88">
        <f>'Прил 2'!K103</f>
        <v>5</v>
      </c>
      <c r="L132" s="88">
        <f>'Прил 2'!L103</f>
        <v>5</v>
      </c>
    </row>
    <row r="133" spans="1:12" ht="63.75" customHeight="1">
      <c r="A133" s="10" t="s">
        <v>236</v>
      </c>
      <c r="B133" s="6">
        <v>89</v>
      </c>
      <c r="C133" s="6">
        <v>1</v>
      </c>
      <c r="D133" s="6" t="s">
        <v>37</v>
      </c>
      <c r="E133" s="6" t="s">
        <v>215</v>
      </c>
      <c r="F133" s="6"/>
      <c r="G133" s="7"/>
      <c r="H133" s="7"/>
      <c r="I133" s="7"/>
      <c r="J133" s="35">
        <f>J134</f>
        <v>70</v>
      </c>
      <c r="K133" s="35">
        <f t="shared" ref="K133:L137" si="50">K134</f>
        <v>30</v>
      </c>
      <c r="L133" s="35">
        <f t="shared" si="50"/>
        <v>30</v>
      </c>
    </row>
    <row r="134" spans="1:12" ht="36.6" customHeight="1">
      <c r="A134" s="73" t="s">
        <v>105</v>
      </c>
      <c r="B134" s="6">
        <v>89</v>
      </c>
      <c r="C134" s="6">
        <v>1</v>
      </c>
      <c r="D134" s="6" t="s">
        <v>37</v>
      </c>
      <c r="E134" s="6" t="s">
        <v>215</v>
      </c>
      <c r="F134" s="6" t="s">
        <v>106</v>
      </c>
      <c r="G134" s="7"/>
      <c r="H134" s="7"/>
      <c r="I134" s="7"/>
      <c r="J134" s="35">
        <f>J135</f>
        <v>70</v>
      </c>
      <c r="K134" s="35">
        <f t="shared" si="50"/>
        <v>30</v>
      </c>
      <c r="L134" s="35">
        <f t="shared" si="50"/>
        <v>30</v>
      </c>
    </row>
    <row r="135" spans="1:12" ht="23.25" customHeight="1">
      <c r="A135" s="73" t="s">
        <v>42</v>
      </c>
      <c r="B135" s="6">
        <v>89</v>
      </c>
      <c r="C135" s="6">
        <v>1</v>
      </c>
      <c r="D135" s="6" t="s">
        <v>37</v>
      </c>
      <c r="E135" s="6" t="s">
        <v>215</v>
      </c>
      <c r="F135" s="6" t="s">
        <v>107</v>
      </c>
      <c r="G135" s="7"/>
      <c r="H135" s="7"/>
      <c r="I135" s="7"/>
      <c r="J135" s="35">
        <f>J136</f>
        <v>70</v>
      </c>
      <c r="K135" s="35">
        <f t="shared" si="50"/>
        <v>30</v>
      </c>
      <c r="L135" s="35">
        <f t="shared" si="50"/>
        <v>30</v>
      </c>
    </row>
    <row r="136" spans="1:12" ht="18.75" customHeight="1">
      <c r="A136" s="118" t="s">
        <v>21</v>
      </c>
      <c r="B136" s="6">
        <v>89</v>
      </c>
      <c r="C136" s="6">
        <v>1</v>
      </c>
      <c r="D136" s="6" t="s">
        <v>37</v>
      </c>
      <c r="E136" s="6" t="s">
        <v>215</v>
      </c>
      <c r="F136" s="6" t="s">
        <v>107</v>
      </c>
      <c r="G136" s="7" t="s">
        <v>20</v>
      </c>
      <c r="H136" s="7"/>
      <c r="I136" s="7"/>
      <c r="J136" s="35">
        <f>J137</f>
        <v>70</v>
      </c>
      <c r="K136" s="35">
        <f t="shared" si="50"/>
        <v>30</v>
      </c>
      <c r="L136" s="35">
        <f t="shared" si="50"/>
        <v>30</v>
      </c>
    </row>
    <row r="137" spans="1:12" ht="19.5" customHeight="1">
      <c r="A137" s="118" t="s">
        <v>55</v>
      </c>
      <c r="B137" s="6">
        <v>89</v>
      </c>
      <c r="C137" s="6">
        <v>1</v>
      </c>
      <c r="D137" s="6" t="s">
        <v>37</v>
      </c>
      <c r="E137" s="6" t="s">
        <v>215</v>
      </c>
      <c r="F137" s="6" t="s">
        <v>107</v>
      </c>
      <c r="G137" s="7" t="s">
        <v>20</v>
      </c>
      <c r="H137" s="7" t="s">
        <v>28</v>
      </c>
      <c r="I137" s="7"/>
      <c r="J137" s="35">
        <f>J138</f>
        <v>70</v>
      </c>
      <c r="K137" s="35">
        <f t="shared" si="50"/>
        <v>30</v>
      </c>
      <c r="L137" s="35">
        <f t="shared" si="50"/>
        <v>30</v>
      </c>
    </row>
    <row r="138" spans="1:12" ht="36" customHeight="1">
      <c r="A138" s="120" t="s">
        <v>73</v>
      </c>
      <c r="B138" s="66">
        <v>89</v>
      </c>
      <c r="C138" s="66">
        <v>1</v>
      </c>
      <c r="D138" s="66" t="s">
        <v>37</v>
      </c>
      <c r="E138" s="66" t="s">
        <v>215</v>
      </c>
      <c r="F138" s="66" t="s">
        <v>107</v>
      </c>
      <c r="G138" s="83" t="s">
        <v>20</v>
      </c>
      <c r="H138" s="83" t="s">
        <v>28</v>
      </c>
      <c r="I138" s="83" t="s">
        <v>93</v>
      </c>
      <c r="J138" s="88">
        <f>'Прил 2'!J94</f>
        <v>70</v>
      </c>
      <c r="K138" s="88">
        <f>'Прил 2'!K94</f>
        <v>30</v>
      </c>
      <c r="L138" s="88">
        <f>'Прил 2'!L94</f>
        <v>30</v>
      </c>
    </row>
    <row r="139" spans="1:12" ht="49.5" customHeight="1">
      <c r="A139" s="91" t="s">
        <v>171</v>
      </c>
      <c r="B139" s="121">
        <v>89</v>
      </c>
      <c r="C139" s="117" t="s">
        <v>24</v>
      </c>
      <c r="D139" s="7" t="s">
        <v>37</v>
      </c>
      <c r="E139" s="7" t="s">
        <v>52</v>
      </c>
      <c r="F139" s="7"/>
      <c r="G139" s="7"/>
      <c r="H139" s="7"/>
      <c r="I139" s="11"/>
      <c r="J139" s="35">
        <f>J142+J145</f>
        <v>159</v>
      </c>
      <c r="K139" s="35">
        <f t="shared" ref="K139:L139" si="51">K142+K145</f>
        <v>173.9</v>
      </c>
      <c r="L139" s="35">
        <f t="shared" si="51"/>
        <v>180.2</v>
      </c>
    </row>
    <row r="140" spans="1:12" ht="65.25" customHeight="1">
      <c r="A140" s="74" t="s">
        <v>108</v>
      </c>
      <c r="B140" s="121">
        <v>89</v>
      </c>
      <c r="C140" s="117" t="s">
        <v>24</v>
      </c>
      <c r="D140" s="7" t="s">
        <v>37</v>
      </c>
      <c r="E140" s="7" t="s">
        <v>52</v>
      </c>
      <c r="F140" s="7" t="s">
        <v>110</v>
      </c>
      <c r="G140" s="7"/>
      <c r="H140" s="7"/>
      <c r="I140" s="11"/>
      <c r="J140" s="35">
        <f>J141</f>
        <v>145</v>
      </c>
      <c r="K140" s="35">
        <f t="shared" ref="K140:L140" si="52">K141</f>
        <v>145</v>
      </c>
      <c r="L140" s="35">
        <f t="shared" si="52"/>
        <v>145</v>
      </c>
    </row>
    <row r="141" spans="1:12" ht="36.75" customHeight="1">
      <c r="A141" s="74" t="s">
        <v>109</v>
      </c>
      <c r="B141" s="121">
        <v>89</v>
      </c>
      <c r="C141" s="117" t="s">
        <v>24</v>
      </c>
      <c r="D141" s="7" t="s">
        <v>37</v>
      </c>
      <c r="E141" s="7" t="s">
        <v>52</v>
      </c>
      <c r="F141" s="7" t="s">
        <v>111</v>
      </c>
      <c r="G141" s="7"/>
      <c r="H141" s="7"/>
      <c r="I141" s="11"/>
      <c r="J141" s="35">
        <f>J142</f>
        <v>145</v>
      </c>
      <c r="K141" s="35">
        <f t="shared" ref="K141:L141" si="53">K142</f>
        <v>145</v>
      </c>
      <c r="L141" s="35">
        <f t="shared" si="53"/>
        <v>145</v>
      </c>
    </row>
    <row r="142" spans="1:12" ht="22.5" customHeight="1">
      <c r="A142" s="118" t="s">
        <v>50</v>
      </c>
      <c r="B142" s="121">
        <v>89</v>
      </c>
      <c r="C142" s="117" t="s">
        <v>24</v>
      </c>
      <c r="D142" s="7" t="s">
        <v>37</v>
      </c>
      <c r="E142" s="7" t="s">
        <v>52</v>
      </c>
      <c r="F142" s="7" t="s">
        <v>111</v>
      </c>
      <c r="G142" s="7" t="s">
        <v>28</v>
      </c>
      <c r="H142" s="7"/>
      <c r="I142" s="11"/>
      <c r="J142" s="35">
        <f>J143</f>
        <v>145</v>
      </c>
      <c r="K142" s="35">
        <f t="shared" ref="K142:L143" si="54">K143</f>
        <v>145</v>
      </c>
      <c r="L142" s="35">
        <f t="shared" si="54"/>
        <v>145</v>
      </c>
    </row>
    <row r="143" spans="1:12" ht="22.5" customHeight="1">
      <c r="A143" s="118" t="s">
        <v>51</v>
      </c>
      <c r="B143" s="121">
        <v>89</v>
      </c>
      <c r="C143" s="117" t="s">
        <v>24</v>
      </c>
      <c r="D143" s="7" t="s">
        <v>37</v>
      </c>
      <c r="E143" s="7" t="s">
        <v>52</v>
      </c>
      <c r="F143" s="7" t="s">
        <v>111</v>
      </c>
      <c r="G143" s="7" t="s">
        <v>28</v>
      </c>
      <c r="H143" s="7" t="s">
        <v>29</v>
      </c>
      <c r="I143" s="11"/>
      <c r="J143" s="35">
        <f>J144</f>
        <v>145</v>
      </c>
      <c r="K143" s="35">
        <f t="shared" si="54"/>
        <v>145</v>
      </c>
      <c r="L143" s="35">
        <f t="shared" si="54"/>
        <v>145</v>
      </c>
    </row>
    <row r="144" spans="1:12" ht="39.75" customHeight="1">
      <c r="A144" s="120" t="s">
        <v>73</v>
      </c>
      <c r="B144" s="83">
        <v>89</v>
      </c>
      <c r="C144" s="83">
        <v>1</v>
      </c>
      <c r="D144" s="83" t="s">
        <v>37</v>
      </c>
      <c r="E144" s="83" t="s">
        <v>52</v>
      </c>
      <c r="F144" s="83" t="s">
        <v>111</v>
      </c>
      <c r="G144" s="83" t="s">
        <v>28</v>
      </c>
      <c r="H144" s="83" t="s">
        <v>29</v>
      </c>
      <c r="I144" s="83" t="s">
        <v>93</v>
      </c>
      <c r="J144" s="88">
        <f>'Прил 2'!J63</f>
        <v>145</v>
      </c>
      <c r="K144" s="88">
        <f>'Прил 2'!K63</f>
        <v>145</v>
      </c>
      <c r="L144" s="88">
        <f>'Прил 2'!L63</f>
        <v>145</v>
      </c>
    </row>
    <row r="145" spans="1:12" ht="39" customHeight="1">
      <c r="A145" s="74" t="s">
        <v>108</v>
      </c>
      <c r="B145" s="121">
        <v>89</v>
      </c>
      <c r="C145" s="117" t="s">
        <v>24</v>
      </c>
      <c r="D145" s="7" t="s">
        <v>37</v>
      </c>
      <c r="E145" s="7" t="s">
        <v>52</v>
      </c>
      <c r="F145" s="7" t="s">
        <v>106</v>
      </c>
      <c r="G145" s="7"/>
      <c r="H145" s="7"/>
      <c r="I145" s="11"/>
      <c r="J145" s="35">
        <f>J146</f>
        <v>14</v>
      </c>
      <c r="K145" s="35">
        <f t="shared" ref="K145:L148" si="55">K146</f>
        <v>28.9</v>
      </c>
      <c r="L145" s="35">
        <f t="shared" ref="L145:L146" si="56">L146</f>
        <v>35.200000000000003</v>
      </c>
    </row>
    <row r="146" spans="1:12" ht="37.5" customHeight="1">
      <c r="A146" s="74" t="s">
        <v>109</v>
      </c>
      <c r="B146" s="121">
        <v>89</v>
      </c>
      <c r="C146" s="117" t="s">
        <v>24</v>
      </c>
      <c r="D146" s="7" t="s">
        <v>37</v>
      </c>
      <c r="E146" s="7" t="s">
        <v>52</v>
      </c>
      <c r="F146" s="7" t="s">
        <v>107</v>
      </c>
      <c r="G146" s="7"/>
      <c r="H146" s="7"/>
      <c r="I146" s="11"/>
      <c r="J146" s="35">
        <f>J147</f>
        <v>14</v>
      </c>
      <c r="K146" s="35">
        <f t="shared" si="55"/>
        <v>28.9</v>
      </c>
      <c r="L146" s="35">
        <f t="shared" si="56"/>
        <v>35.200000000000003</v>
      </c>
    </row>
    <row r="147" spans="1:12" ht="21.75" customHeight="1">
      <c r="A147" s="118" t="s">
        <v>50</v>
      </c>
      <c r="B147" s="121">
        <v>89</v>
      </c>
      <c r="C147" s="117" t="s">
        <v>24</v>
      </c>
      <c r="D147" s="7" t="s">
        <v>37</v>
      </c>
      <c r="E147" s="7" t="s">
        <v>52</v>
      </c>
      <c r="F147" s="7" t="s">
        <v>107</v>
      </c>
      <c r="G147" s="7" t="s">
        <v>28</v>
      </c>
      <c r="H147" s="7"/>
      <c r="I147" s="11"/>
      <c r="J147" s="35">
        <f>J148</f>
        <v>14</v>
      </c>
      <c r="K147" s="35">
        <f t="shared" si="55"/>
        <v>28.9</v>
      </c>
      <c r="L147" s="35">
        <f t="shared" si="55"/>
        <v>35.200000000000003</v>
      </c>
    </row>
    <row r="148" spans="1:12" ht="24" customHeight="1">
      <c r="A148" s="118" t="s">
        <v>51</v>
      </c>
      <c r="B148" s="121">
        <v>89</v>
      </c>
      <c r="C148" s="117" t="s">
        <v>24</v>
      </c>
      <c r="D148" s="7" t="s">
        <v>37</v>
      </c>
      <c r="E148" s="7" t="s">
        <v>52</v>
      </c>
      <c r="F148" s="7" t="s">
        <v>107</v>
      </c>
      <c r="G148" s="7" t="s">
        <v>28</v>
      </c>
      <c r="H148" s="7" t="s">
        <v>29</v>
      </c>
      <c r="I148" s="11"/>
      <c r="J148" s="35">
        <f>J149</f>
        <v>14</v>
      </c>
      <c r="K148" s="35">
        <f t="shared" si="55"/>
        <v>28.9</v>
      </c>
      <c r="L148" s="35">
        <f t="shared" si="55"/>
        <v>35.200000000000003</v>
      </c>
    </row>
    <row r="149" spans="1:12" ht="42.75" customHeight="1">
      <c r="A149" s="120" t="s">
        <v>73</v>
      </c>
      <c r="B149" s="83">
        <v>89</v>
      </c>
      <c r="C149" s="83">
        <v>1</v>
      </c>
      <c r="D149" s="83" t="s">
        <v>37</v>
      </c>
      <c r="E149" s="83" t="s">
        <v>52</v>
      </c>
      <c r="F149" s="83" t="s">
        <v>107</v>
      </c>
      <c r="G149" s="83" t="s">
        <v>28</v>
      </c>
      <c r="H149" s="83" t="s">
        <v>29</v>
      </c>
      <c r="I149" s="83" t="s">
        <v>93</v>
      </c>
      <c r="J149" s="88">
        <f>'Прил 2'!J65</f>
        <v>14</v>
      </c>
      <c r="K149" s="88">
        <f>'Прил 2'!K65</f>
        <v>28.9</v>
      </c>
      <c r="L149" s="88">
        <f>'Прил 2'!L65</f>
        <v>35.200000000000003</v>
      </c>
    </row>
    <row r="150" spans="1:12" ht="85.15" customHeight="1">
      <c r="A150" s="118" t="s">
        <v>142</v>
      </c>
      <c r="B150" s="6">
        <v>89</v>
      </c>
      <c r="C150" s="7" t="s">
        <v>24</v>
      </c>
      <c r="D150" s="7" t="s">
        <v>37</v>
      </c>
      <c r="E150" s="7" t="s">
        <v>43</v>
      </c>
      <c r="F150" s="7"/>
      <c r="G150" s="7"/>
      <c r="H150" s="7"/>
      <c r="I150" s="7"/>
      <c r="J150" s="35">
        <f>J153</f>
        <v>0.5</v>
      </c>
      <c r="K150" s="35">
        <f>K153</f>
        <v>0.5</v>
      </c>
      <c r="L150" s="35">
        <f>L153</f>
        <v>0.5</v>
      </c>
    </row>
    <row r="151" spans="1:12" ht="35.450000000000003" customHeight="1">
      <c r="A151" s="73" t="s">
        <v>105</v>
      </c>
      <c r="B151" s="121">
        <v>89</v>
      </c>
      <c r="C151" s="7" t="s">
        <v>24</v>
      </c>
      <c r="D151" s="7" t="s">
        <v>37</v>
      </c>
      <c r="E151" s="7" t="s">
        <v>43</v>
      </c>
      <c r="F151" s="7" t="s">
        <v>106</v>
      </c>
      <c r="G151" s="7"/>
      <c r="H151" s="7"/>
      <c r="I151" s="7"/>
      <c r="J151" s="35">
        <f>J152</f>
        <v>0.5</v>
      </c>
      <c r="K151" s="35">
        <f t="shared" ref="K151:L151" si="57">K152</f>
        <v>0.5</v>
      </c>
      <c r="L151" s="35">
        <f t="shared" si="57"/>
        <v>0.5</v>
      </c>
    </row>
    <row r="152" spans="1:12" ht="22.15" customHeight="1">
      <c r="A152" s="73" t="s">
        <v>42</v>
      </c>
      <c r="B152" s="121">
        <v>89</v>
      </c>
      <c r="C152" s="7" t="s">
        <v>24</v>
      </c>
      <c r="D152" s="7" t="s">
        <v>37</v>
      </c>
      <c r="E152" s="7" t="s">
        <v>43</v>
      </c>
      <c r="F152" s="7" t="s">
        <v>107</v>
      </c>
      <c r="G152" s="7"/>
      <c r="H152" s="7"/>
      <c r="I152" s="7"/>
      <c r="J152" s="35">
        <f>J153</f>
        <v>0.5</v>
      </c>
      <c r="K152" s="35">
        <f t="shared" ref="K152:L152" si="58">K153</f>
        <v>0.5</v>
      </c>
      <c r="L152" s="35">
        <f t="shared" si="58"/>
        <v>0.5</v>
      </c>
    </row>
    <row r="153" spans="1:12" ht="15.75">
      <c r="A153" s="118" t="s">
        <v>16</v>
      </c>
      <c r="B153" s="121">
        <v>89</v>
      </c>
      <c r="C153" s="7" t="s">
        <v>24</v>
      </c>
      <c r="D153" s="7" t="s">
        <v>37</v>
      </c>
      <c r="E153" s="7" t="s">
        <v>43</v>
      </c>
      <c r="F153" s="7" t="s">
        <v>107</v>
      </c>
      <c r="G153" s="7" t="s">
        <v>17</v>
      </c>
      <c r="H153" s="7"/>
      <c r="I153" s="7"/>
      <c r="J153" s="35">
        <f>J154</f>
        <v>0.5</v>
      </c>
      <c r="K153" s="35">
        <f t="shared" ref="K153:L154" si="59">K154</f>
        <v>0.5</v>
      </c>
      <c r="L153" s="35">
        <f t="shared" si="59"/>
        <v>0.5</v>
      </c>
    </row>
    <row r="154" spans="1:12" ht="53.45" customHeight="1">
      <c r="A154" s="118" t="s">
        <v>65</v>
      </c>
      <c r="B154" s="121">
        <v>89</v>
      </c>
      <c r="C154" s="7" t="s">
        <v>24</v>
      </c>
      <c r="D154" s="7" t="s">
        <v>37</v>
      </c>
      <c r="E154" s="7" t="s">
        <v>43</v>
      </c>
      <c r="F154" s="7" t="s">
        <v>107</v>
      </c>
      <c r="G154" s="7" t="s">
        <v>17</v>
      </c>
      <c r="H154" s="7" t="s">
        <v>18</v>
      </c>
      <c r="I154" s="7"/>
      <c r="J154" s="35">
        <f>J155</f>
        <v>0.5</v>
      </c>
      <c r="K154" s="35">
        <f t="shared" si="59"/>
        <v>0.5</v>
      </c>
      <c r="L154" s="35">
        <f t="shared" si="59"/>
        <v>0.5</v>
      </c>
    </row>
    <row r="155" spans="1:12" ht="31.5">
      <c r="A155" s="120" t="s">
        <v>73</v>
      </c>
      <c r="B155" s="87">
        <v>89</v>
      </c>
      <c r="C155" s="83" t="s">
        <v>24</v>
      </c>
      <c r="D155" s="83" t="s">
        <v>37</v>
      </c>
      <c r="E155" s="83" t="s">
        <v>43</v>
      </c>
      <c r="F155" s="83" t="s">
        <v>107</v>
      </c>
      <c r="G155" s="83" t="s">
        <v>17</v>
      </c>
      <c r="H155" s="83" t="s">
        <v>18</v>
      </c>
      <c r="I155" s="83" t="s">
        <v>93</v>
      </c>
      <c r="J155" s="88">
        <f>'Прил 2'!J35</f>
        <v>0.5</v>
      </c>
      <c r="K155" s="88">
        <f>'Прил 2'!K35</f>
        <v>0.5</v>
      </c>
      <c r="L155" s="88">
        <f>'Прил 2'!L35</f>
        <v>0.5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95:D96">
    <cfRule type="expression" dxfId="2" priority="52" stopIfTrue="1">
      <formula>$D95=""</formula>
    </cfRule>
    <cfRule type="expression" dxfId="1" priority="53" stopIfTrue="1">
      <formula>$E95&lt;&gt;""</formula>
    </cfRule>
  </conditionalFormatting>
  <pageMargins left="0.7" right="0.7" top="0.75" bottom="0.75" header="0.3" footer="0.3"/>
  <pageSetup paperSize="9" scale="48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I26"/>
  <sheetViews>
    <sheetView view="pageBreakPreview" topLeftCell="A4" zoomScaleNormal="55" zoomScaleSheetLayoutView="100" workbookViewId="0">
      <selection activeCell="E14" sqref="E14"/>
    </sheetView>
  </sheetViews>
  <sheetFormatPr defaultColWidth="9.140625" defaultRowHeight="15.75"/>
  <cols>
    <col min="1" max="1" width="29.140625" style="18" customWidth="1"/>
    <col min="2" max="2" width="71" style="43" customWidth="1"/>
    <col min="3" max="3" width="14.85546875" style="18" customWidth="1"/>
    <col min="4" max="4" width="17.28515625" style="18" customWidth="1"/>
    <col min="5" max="5" width="16.28515625" style="18" customWidth="1"/>
    <col min="6" max="6" width="9.140625" style="18"/>
    <col min="7" max="7" width="20.28515625" style="18" customWidth="1"/>
    <col min="8" max="8" width="16.7109375" style="18" customWidth="1"/>
    <col min="9" max="9" width="21.85546875" style="18" customWidth="1"/>
    <col min="10" max="16384" width="9.140625" style="18"/>
  </cols>
  <sheetData>
    <row r="1" spans="1:7" ht="115.5" customHeight="1">
      <c r="A1" s="122"/>
      <c r="B1" s="123"/>
      <c r="C1" s="216" t="s">
        <v>239</v>
      </c>
      <c r="D1" s="216"/>
      <c r="E1" s="216"/>
      <c r="F1" s="17"/>
      <c r="G1" s="17"/>
    </row>
    <row r="2" spans="1:7" ht="51" customHeight="1">
      <c r="A2" s="229" t="s">
        <v>240</v>
      </c>
      <c r="B2" s="229"/>
      <c r="C2" s="229"/>
      <c r="D2" s="229"/>
      <c r="E2" s="229"/>
    </row>
    <row r="3" spans="1:7">
      <c r="A3" s="52"/>
      <c r="B3" s="124"/>
      <c r="C3" s="125"/>
      <c r="D3" s="53"/>
      <c r="E3" s="126" t="s">
        <v>135</v>
      </c>
    </row>
    <row r="4" spans="1:7" ht="39" customHeight="1">
      <c r="A4" s="230" t="s">
        <v>126</v>
      </c>
      <c r="B4" s="231" t="s">
        <v>189</v>
      </c>
      <c r="C4" s="230" t="s">
        <v>190</v>
      </c>
      <c r="D4" s="230"/>
      <c r="E4" s="230"/>
    </row>
    <row r="5" spans="1:7" ht="36" customHeight="1">
      <c r="A5" s="230"/>
      <c r="B5" s="231"/>
      <c r="C5" s="170" t="s">
        <v>193</v>
      </c>
      <c r="D5" s="170" t="s">
        <v>221</v>
      </c>
      <c r="E5" s="170" t="s">
        <v>225</v>
      </c>
    </row>
    <row r="6" spans="1:7" ht="31.5">
      <c r="A6" s="127" t="s">
        <v>127</v>
      </c>
      <c r="B6" s="128" t="s">
        <v>128</v>
      </c>
      <c r="C6" s="37">
        <f>C7+C10+C14</f>
        <v>256.48305000000067</v>
      </c>
      <c r="D6" s="37">
        <f t="shared" ref="D6:E6" si="0">D7+D10+D14</f>
        <v>-117.25879</v>
      </c>
      <c r="E6" s="37">
        <f t="shared" si="0"/>
        <v>-140.71055000000001</v>
      </c>
    </row>
    <row r="7" spans="1:7">
      <c r="A7" s="127" t="s">
        <v>129</v>
      </c>
      <c r="B7" s="129" t="s">
        <v>121</v>
      </c>
      <c r="C7" s="39">
        <f t="shared" ref="C7:E8" si="1">SUM(C8)</f>
        <v>0</v>
      </c>
      <c r="D7" s="39">
        <f t="shared" si="1"/>
        <v>0</v>
      </c>
      <c r="E7" s="39">
        <f t="shared" si="1"/>
        <v>0</v>
      </c>
    </row>
    <row r="8" spans="1:7" ht="31.5">
      <c r="A8" s="127" t="s">
        <v>130</v>
      </c>
      <c r="B8" s="129" t="s">
        <v>176</v>
      </c>
      <c r="C8" s="39">
        <f t="shared" si="1"/>
        <v>0</v>
      </c>
      <c r="D8" s="39">
        <f t="shared" si="1"/>
        <v>0</v>
      </c>
      <c r="E8" s="39">
        <f t="shared" si="1"/>
        <v>0</v>
      </c>
    </row>
    <row r="9" spans="1:7" ht="31.5">
      <c r="A9" s="127" t="s">
        <v>136</v>
      </c>
      <c r="B9" s="129" t="s">
        <v>177</v>
      </c>
      <c r="C9" s="39">
        <v>0</v>
      </c>
      <c r="D9" s="39">
        <v>0</v>
      </c>
      <c r="E9" s="39">
        <v>0</v>
      </c>
    </row>
    <row r="10" spans="1:7" ht="31.5">
      <c r="A10" s="40" t="s">
        <v>150</v>
      </c>
      <c r="B10" s="130" t="s">
        <v>173</v>
      </c>
      <c r="C10" s="39">
        <f t="shared" ref="C10:E11" si="2">C11</f>
        <v>-93.807029999999997</v>
      </c>
      <c r="D10" s="39">
        <f t="shared" si="2"/>
        <v>-117.25879</v>
      </c>
      <c r="E10" s="39">
        <f t="shared" si="2"/>
        <v>-140.71055000000001</v>
      </c>
    </row>
    <row r="11" spans="1:7" ht="47.25">
      <c r="A11" s="40" t="s">
        <v>178</v>
      </c>
      <c r="B11" s="130" t="s">
        <v>174</v>
      </c>
      <c r="C11" s="39">
        <f t="shared" si="2"/>
        <v>-93.807029999999997</v>
      </c>
      <c r="D11" s="39">
        <f t="shared" si="2"/>
        <v>-117.25879</v>
      </c>
      <c r="E11" s="39">
        <f t="shared" si="2"/>
        <v>-140.71055000000001</v>
      </c>
    </row>
    <row r="12" spans="1:7" ht="47.25">
      <c r="A12" s="40" t="s">
        <v>151</v>
      </c>
      <c r="B12" s="130" t="s">
        <v>174</v>
      </c>
      <c r="C12" s="39">
        <f>SUM(C13)</f>
        <v>-93.807029999999997</v>
      </c>
      <c r="D12" s="39">
        <f>SUM(D13)</f>
        <v>-117.25879</v>
      </c>
      <c r="E12" s="39">
        <f>SUM(E13)</f>
        <v>-140.71055000000001</v>
      </c>
    </row>
    <row r="13" spans="1:7" ht="47.25">
      <c r="A13" s="40" t="s">
        <v>152</v>
      </c>
      <c r="B13" s="130" t="s">
        <v>175</v>
      </c>
      <c r="C13" s="39">
        <f>'Прил 6'!C15</f>
        <v>-93.807029999999997</v>
      </c>
      <c r="D13" s="39">
        <f>'Прил 6'!D15</f>
        <v>-117.25879</v>
      </c>
      <c r="E13" s="39">
        <f>'Прил 6'!E15</f>
        <v>-140.71055000000001</v>
      </c>
    </row>
    <row r="14" spans="1:7" ht="31.5">
      <c r="A14" s="40" t="s">
        <v>153</v>
      </c>
      <c r="B14" s="42" t="s">
        <v>179</v>
      </c>
      <c r="C14" s="37">
        <f>C15+C18</f>
        <v>350.29008000000067</v>
      </c>
      <c r="D14" s="37">
        <f t="shared" ref="D14:E14" si="3">D15+D18</f>
        <v>0</v>
      </c>
      <c r="E14" s="37">
        <f t="shared" si="3"/>
        <v>0</v>
      </c>
    </row>
    <row r="15" spans="1:7" s="38" customFormat="1">
      <c r="A15" s="131" t="s">
        <v>154</v>
      </c>
      <c r="B15" s="132" t="s">
        <v>131</v>
      </c>
      <c r="C15" s="37">
        <f t="shared" ref="C15:E16" si="4">SUM(C16)</f>
        <v>-2573.2999999999997</v>
      </c>
      <c r="D15" s="37">
        <f t="shared" si="4"/>
        <v>-2009.6999999999998</v>
      </c>
      <c r="E15" s="37">
        <f t="shared" si="4"/>
        <v>-2213.1999999999998</v>
      </c>
    </row>
    <row r="16" spans="1:7">
      <c r="A16" s="40" t="s">
        <v>155</v>
      </c>
      <c r="B16" s="129" t="s">
        <v>132</v>
      </c>
      <c r="C16" s="39">
        <f t="shared" si="4"/>
        <v>-2573.2999999999997</v>
      </c>
      <c r="D16" s="39">
        <f t="shared" si="4"/>
        <v>-2009.6999999999998</v>
      </c>
      <c r="E16" s="39">
        <f t="shared" si="4"/>
        <v>-2213.1999999999998</v>
      </c>
    </row>
    <row r="17" spans="1:9" ht="31.5">
      <c r="A17" s="40" t="s">
        <v>156</v>
      </c>
      <c r="B17" s="129" t="s">
        <v>180</v>
      </c>
      <c r="C17" s="39">
        <f>-('Прил 1'!C7+C9)</f>
        <v>-2573.2999999999997</v>
      </c>
      <c r="D17" s="39">
        <f>-('Прил 1'!D7+D9)</f>
        <v>-2009.6999999999998</v>
      </c>
      <c r="E17" s="39">
        <f>-('Прил 1'!E7+E9)</f>
        <v>-2213.1999999999998</v>
      </c>
    </row>
    <row r="18" spans="1:9" s="38" customFormat="1">
      <c r="A18" s="131" t="s">
        <v>157</v>
      </c>
      <c r="B18" s="132" t="s">
        <v>133</v>
      </c>
      <c r="C18" s="37">
        <f>C19</f>
        <v>2923.5900800000004</v>
      </c>
      <c r="D18" s="37">
        <f t="shared" ref="D18:E19" si="5">D19</f>
        <v>2009.7000000000003</v>
      </c>
      <c r="E18" s="37">
        <f t="shared" si="5"/>
        <v>2213.1999999999998</v>
      </c>
    </row>
    <row r="19" spans="1:9">
      <c r="A19" s="40" t="s">
        <v>158</v>
      </c>
      <c r="B19" s="129" t="s">
        <v>134</v>
      </c>
      <c r="C19" s="39">
        <f>C20</f>
        <v>2923.5900800000004</v>
      </c>
      <c r="D19" s="39">
        <f t="shared" si="5"/>
        <v>2009.7000000000003</v>
      </c>
      <c r="E19" s="39">
        <f t="shared" si="5"/>
        <v>2213.1999999999998</v>
      </c>
    </row>
    <row r="20" spans="1:9" ht="31.5">
      <c r="A20" s="40" t="s">
        <v>159</v>
      </c>
      <c r="B20" s="129" t="s">
        <v>181</v>
      </c>
      <c r="C20" s="39">
        <f>'Прил 2'!J7-C13</f>
        <v>2923.5900800000004</v>
      </c>
      <c r="D20" s="39">
        <f>'Прил 2'!K7-D13</f>
        <v>2009.7000000000003</v>
      </c>
      <c r="E20" s="39">
        <f>'Прил 2'!L7-E13</f>
        <v>2213.1999999999998</v>
      </c>
      <c r="G20" s="41"/>
      <c r="H20" s="41"/>
      <c r="I20" s="41"/>
    </row>
    <row r="23" spans="1:9" ht="28.15" customHeight="1"/>
    <row r="26" spans="1:9">
      <c r="C26" s="41"/>
      <c r="D26" s="41"/>
      <c r="E26" s="41"/>
    </row>
  </sheetData>
  <mergeCells count="5">
    <mergeCell ref="A2:E2"/>
    <mergeCell ref="C1:E1"/>
    <mergeCell ref="A4:A5"/>
    <mergeCell ref="B4:B5"/>
    <mergeCell ref="C4:E4"/>
  </mergeCells>
  <conditionalFormatting sqref="A1">
    <cfRule type="expression" dxfId="0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E23"/>
  <sheetViews>
    <sheetView view="pageBreakPreview" zoomScaleNormal="40" zoomScaleSheetLayoutView="100" workbookViewId="0">
      <selection activeCell="C15" sqref="C15"/>
    </sheetView>
  </sheetViews>
  <sheetFormatPr defaultColWidth="8" defaultRowHeight="15.75"/>
  <cols>
    <col min="1" max="1" width="15.140625" style="4" customWidth="1"/>
    <col min="2" max="2" width="56.5703125" style="4" customWidth="1"/>
    <col min="3" max="3" width="15" style="4" customWidth="1"/>
    <col min="4" max="4" width="12.85546875" style="4" customWidth="1"/>
    <col min="5" max="5" width="13.85546875" style="4" customWidth="1"/>
    <col min="6" max="16384" width="8" style="4"/>
  </cols>
  <sheetData>
    <row r="1" spans="1:5" ht="114.75" customHeight="1">
      <c r="A1" s="134"/>
      <c r="B1" s="135"/>
      <c r="C1" s="216" t="s">
        <v>241</v>
      </c>
      <c r="D1" s="216"/>
      <c r="E1" s="216"/>
    </row>
    <row r="2" spans="1:5">
      <c r="A2" s="232" t="s">
        <v>242</v>
      </c>
      <c r="B2" s="232"/>
      <c r="C2" s="232"/>
      <c r="D2" s="232"/>
      <c r="E2" s="232"/>
    </row>
    <row r="3" spans="1:5">
      <c r="A3" s="232"/>
      <c r="B3" s="232"/>
      <c r="C3" s="232"/>
      <c r="D3" s="232"/>
      <c r="E3" s="232"/>
    </row>
    <row r="4" spans="1:5" ht="36.75" customHeight="1">
      <c r="A4" s="232"/>
      <c r="B4" s="232"/>
      <c r="C4" s="232"/>
      <c r="D4" s="232"/>
      <c r="E4" s="232"/>
    </row>
    <row r="5" spans="1:5">
      <c r="A5" s="233" t="s">
        <v>119</v>
      </c>
      <c r="B5" s="233" t="s">
        <v>191</v>
      </c>
      <c r="C5" s="235" t="s">
        <v>192</v>
      </c>
      <c r="D5" s="236"/>
      <c r="E5" s="237"/>
    </row>
    <row r="6" spans="1:5">
      <c r="A6" s="234"/>
      <c r="B6" s="234"/>
      <c r="C6" s="208" t="s">
        <v>193</v>
      </c>
      <c r="D6" s="171" t="s">
        <v>221</v>
      </c>
      <c r="E6" s="171" t="s">
        <v>225</v>
      </c>
    </row>
    <row r="7" spans="1:5">
      <c r="A7" s="136">
        <v>1</v>
      </c>
      <c r="B7" s="51">
        <v>2</v>
      </c>
      <c r="C7" s="48">
        <v>3</v>
      </c>
      <c r="D7" s="51">
        <v>4</v>
      </c>
      <c r="E7" s="51">
        <v>5</v>
      </c>
    </row>
    <row r="8" spans="1:5" ht="31.5">
      <c r="A8" s="137" t="s">
        <v>120</v>
      </c>
      <c r="B8" s="138" t="s">
        <v>121</v>
      </c>
      <c r="C8" s="44">
        <f>C10</f>
        <v>0</v>
      </c>
      <c r="D8" s="44">
        <f>D10</f>
        <v>0</v>
      </c>
      <c r="E8" s="44">
        <f>E10</f>
        <v>0</v>
      </c>
    </row>
    <row r="9" spans="1:5">
      <c r="A9" s="136"/>
      <c r="B9" s="139" t="s">
        <v>161</v>
      </c>
      <c r="C9" s="46"/>
      <c r="D9" s="45"/>
      <c r="E9" s="45"/>
    </row>
    <row r="10" spans="1:5">
      <c r="A10" s="136">
        <v>1</v>
      </c>
      <c r="B10" s="139" t="s">
        <v>123</v>
      </c>
      <c r="C10" s="133"/>
      <c r="D10" s="39"/>
      <c r="E10" s="39"/>
    </row>
    <row r="11" spans="1:5" ht="31.5">
      <c r="A11" s="136">
        <v>2</v>
      </c>
      <c r="B11" s="140" t="s">
        <v>124</v>
      </c>
      <c r="C11" s="47"/>
      <c r="D11" s="47"/>
      <c r="E11" s="47"/>
    </row>
    <row r="12" spans="1:5" ht="31.5">
      <c r="A12" s="141" t="s">
        <v>160</v>
      </c>
      <c r="B12" s="142" t="s">
        <v>125</v>
      </c>
      <c r="C12" s="44">
        <f>C15</f>
        <v>-93.807029999999997</v>
      </c>
      <c r="D12" s="44">
        <f>D15</f>
        <v>-117.25879</v>
      </c>
      <c r="E12" s="44">
        <f>E15</f>
        <v>-140.71055000000001</v>
      </c>
    </row>
    <row r="13" spans="1:5">
      <c r="A13" s="137"/>
      <c r="B13" s="139" t="s">
        <v>122</v>
      </c>
      <c r="C13" s="44"/>
      <c r="D13" s="44"/>
      <c r="E13" s="44"/>
    </row>
    <row r="14" spans="1:5">
      <c r="A14" s="136">
        <v>1</v>
      </c>
      <c r="B14" s="139" t="s">
        <v>123</v>
      </c>
      <c r="C14" s="44"/>
      <c r="D14" s="44"/>
      <c r="E14" s="44"/>
    </row>
    <row r="15" spans="1:5" ht="31.5">
      <c r="A15" s="136">
        <v>2</v>
      </c>
      <c r="B15" s="140" t="s">
        <v>124</v>
      </c>
      <c r="C15" s="172">
        <v>-93.807029999999997</v>
      </c>
      <c r="D15" s="172">
        <v>-117.25879</v>
      </c>
      <c r="E15" s="172">
        <v>-140.71055000000001</v>
      </c>
    </row>
    <row r="16" spans="1:5">
      <c r="A16" s="136"/>
      <c r="B16" s="50" t="s">
        <v>23</v>
      </c>
      <c r="C16" s="47">
        <f>C10+C15</f>
        <v>-93.807029999999997</v>
      </c>
      <c r="D16" s="47">
        <f>D10+D15</f>
        <v>-117.25879</v>
      </c>
      <c r="E16" s="47">
        <f>E10+E15</f>
        <v>-140.71055000000001</v>
      </c>
    </row>
    <row r="21" spans="4:4">
      <c r="D21" s="5"/>
    </row>
    <row r="22" spans="4:4">
      <c r="D22" s="5"/>
    </row>
    <row r="23" spans="4:4">
      <c r="D23" s="5"/>
    </row>
  </sheetData>
  <mergeCells count="5">
    <mergeCell ref="A2:E4"/>
    <mergeCell ref="A5:A6"/>
    <mergeCell ref="B5:B6"/>
    <mergeCell ref="C5:E5"/>
    <mergeCell ref="C1:E1"/>
  </mergeCells>
  <pageMargins left="0.7" right="0.7" top="0.75" bottom="0.75" header="0.3" footer="0.3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13</vt:i4>
      </vt:variant>
    </vt:vector>
  </HeadingPairs>
  <TitlesOfParts>
    <vt:vector size="19" baseType="lpstr">
      <vt:lpstr>Прил 1</vt:lpstr>
      <vt:lpstr>Прил 2</vt:lpstr>
      <vt:lpstr>Прил 3 </vt:lpstr>
      <vt:lpstr>Прил 4</vt:lpstr>
      <vt:lpstr>Прил 5</vt:lpstr>
      <vt:lpstr>Прил 6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2025-03-19T11:43:20Z</dcterms:modified>
</cp:coreProperties>
</file>