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5450" windowHeight="8190" tabRatio="865" activeTab="5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2'!$A$6:$L$140</definedName>
    <definedName name="_xlnm._FilterDatabase" localSheetId="2" hidden="1">'Прил 3 '!$A$6:$K$139</definedName>
    <definedName name="_xlnm._FilterDatabase" localSheetId="3" hidden="1">'Прил 4'!$B$1:$B$183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'!$A$1:$I$42</definedName>
    <definedName name="Excel_BuiltIn_Print_Area_5">#REF!</definedName>
    <definedName name="Excel_BuiltIn_Print_Area_5_1" localSheetId="2">'Прил 3 '!$A$1:$I$42</definedName>
    <definedName name="Excel_BuiltIn_Print_Area_5_1">#REF!</definedName>
    <definedName name="Excel_BuiltIn_Print_Area_6">'Прил 2'!$A$1:$G$43</definedName>
    <definedName name="Excel_BuiltIn_Print_Area_6_1">'Прил 2'!$A$1:$G$43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1'!$A$1:$E$33</definedName>
    <definedName name="_xlnm.Print_Area" localSheetId="1">'Прил 2'!$A$1:$L$140</definedName>
    <definedName name="_xlnm.Print_Area" localSheetId="2">'Прил 3 '!$A$1:$K$139</definedName>
    <definedName name="_xlnm.Print_Area" localSheetId="3">'Прил 4'!$A$1:$L$183</definedName>
  </definedNames>
  <calcPr calcId="144525"/>
  <fileRecoveryPr autoRecover="0"/>
</workbook>
</file>

<file path=xl/calcChain.xml><?xml version="1.0" encoding="utf-8"?>
<calcChain xmlns="http://schemas.openxmlformats.org/spreadsheetml/2006/main">
  <c r="K56" i="9" l="1"/>
  <c r="K55" i="9" s="1"/>
  <c r="K54" i="9" s="1"/>
  <c r="K53" i="9" s="1"/>
  <c r="K52" i="9" s="1"/>
  <c r="K51" i="9" s="1"/>
  <c r="K57" i="9"/>
  <c r="L57" i="9"/>
  <c r="L56" i="9" s="1"/>
  <c r="L55" i="9" s="1"/>
  <c r="L54" i="9" s="1"/>
  <c r="L53" i="9" s="1"/>
  <c r="L52" i="9" s="1"/>
  <c r="L51" i="9" s="1"/>
  <c r="L63" i="9"/>
  <c r="L62" i="9" s="1"/>
  <c r="L61" i="9" s="1"/>
  <c r="L60" i="9" s="1"/>
  <c r="L59" i="9" s="1"/>
  <c r="L58" i="9" s="1"/>
  <c r="K64" i="9"/>
  <c r="K63" i="9" s="1"/>
  <c r="K62" i="9" s="1"/>
  <c r="K61" i="9" s="1"/>
  <c r="K60" i="9" s="1"/>
  <c r="K59" i="9" s="1"/>
  <c r="K58" i="9" s="1"/>
  <c r="L64" i="9"/>
  <c r="K71" i="9"/>
  <c r="K70" i="9" s="1"/>
  <c r="K69" i="9" s="1"/>
  <c r="K68" i="9" s="1"/>
  <c r="K67" i="9" s="1"/>
  <c r="K66" i="9" s="1"/>
  <c r="L71" i="9"/>
  <c r="L70" i="9" s="1"/>
  <c r="L69" i="9" s="1"/>
  <c r="L68" i="9" s="1"/>
  <c r="L67" i="9" s="1"/>
  <c r="L66" i="9" s="1"/>
  <c r="K77" i="9"/>
  <c r="K76" i="9" s="1"/>
  <c r="K75" i="9" s="1"/>
  <c r="K74" i="9" s="1"/>
  <c r="K73" i="9" s="1"/>
  <c r="K72" i="9" s="1"/>
  <c r="L77" i="9"/>
  <c r="L76" i="9" s="1"/>
  <c r="L75" i="9" s="1"/>
  <c r="L74" i="9" s="1"/>
  <c r="L73" i="9" s="1"/>
  <c r="L72" i="9" s="1"/>
  <c r="J57" i="9"/>
  <c r="J56" i="9" s="1"/>
  <c r="J55" i="9" s="1"/>
  <c r="J54" i="9" s="1"/>
  <c r="J53" i="9" s="1"/>
  <c r="J52" i="9" s="1"/>
  <c r="J51" i="9" s="1"/>
  <c r="J64" i="9"/>
  <c r="J63" i="9" s="1"/>
  <c r="J62" i="9" s="1"/>
  <c r="J61" i="9" s="1"/>
  <c r="J60" i="9" s="1"/>
  <c r="J59" i="9" s="1"/>
  <c r="J58" i="9" s="1"/>
  <c r="J70" i="9"/>
  <c r="J69" i="9" s="1"/>
  <c r="J68" i="9" s="1"/>
  <c r="J67" i="9" s="1"/>
  <c r="J66" i="9" s="1"/>
  <c r="J71" i="9"/>
  <c r="J77" i="9"/>
  <c r="J76" i="9" s="1"/>
  <c r="J75" i="9" s="1"/>
  <c r="J74" i="9" s="1"/>
  <c r="J73" i="9" s="1"/>
  <c r="J72" i="9" s="1"/>
  <c r="J99" i="18"/>
  <c r="J98" i="18" s="1"/>
  <c r="J97" i="18" s="1"/>
  <c r="J96" i="18" s="1"/>
  <c r="K99" i="18"/>
  <c r="K98" i="18" s="1"/>
  <c r="K97" i="18" s="1"/>
  <c r="K96" i="18" s="1"/>
  <c r="J103" i="18"/>
  <c r="J102" i="18" s="1"/>
  <c r="J101" i="18" s="1"/>
  <c r="J100" i="18" s="1"/>
  <c r="K103" i="18"/>
  <c r="K102" i="18" s="1"/>
  <c r="K101" i="18" s="1"/>
  <c r="K100" i="18" s="1"/>
  <c r="J107" i="18"/>
  <c r="J106" i="18" s="1"/>
  <c r="J105" i="18" s="1"/>
  <c r="K107" i="18"/>
  <c r="K106" i="18" s="1"/>
  <c r="K105" i="18" s="1"/>
  <c r="J110" i="18"/>
  <c r="J109" i="18" s="1"/>
  <c r="J108" i="18" s="1"/>
  <c r="K110" i="18"/>
  <c r="K109" i="18" s="1"/>
  <c r="K108" i="18" s="1"/>
  <c r="I99" i="18"/>
  <c r="I98" i="18" s="1"/>
  <c r="I97" i="18" s="1"/>
  <c r="I96" i="18" s="1"/>
  <c r="I103" i="18"/>
  <c r="I102" i="18" s="1"/>
  <c r="I101" i="18" s="1"/>
  <c r="I100" i="18" s="1"/>
  <c r="I107" i="18"/>
  <c r="I106" i="18" s="1"/>
  <c r="I105" i="18" s="1"/>
  <c r="I104" i="18" s="1"/>
  <c r="I110" i="18"/>
  <c r="I109" i="18" s="1"/>
  <c r="I108" i="18" s="1"/>
  <c r="I95" i="18" l="1"/>
  <c r="J65" i="9"/>
  <c r="J50" i="9" s="1"/>
  <c r="K104" i="18"/>
  <c r="K95" i="18" s="1"/>
  <c r="J104" i="18"/>
  <c r="L65" i="9"/>
  <c r="K50" i="9"/>
  <c r="K65" i="9"/>
  <c r="L50" i="9"/>
  <c r="J95" i="18"/>
  <c r="J24" i="6" l="1"/>
  <c r="J15" i="6"/>
  <c r="L98" i="6" l="1"/>
  <c r="L97" i="6" s="1"/>
  <c r="L99" i="6"/>
  <c r="K98" i="6"/>
  <c r="K97" i="6" s="1"/>
  <c r="K99" i="6"/>
  <c r="K103" i="6"/>
  <c r="K102" i="6" s="1"/>
  <c r="K101" i="6" s="1"/>
  <c r="L103" i="6"/>
  <c r="L102" i="6" s="1"/>
  <c r="L101" i="6" s="1"/>
  <c r="J102" i="6"/>
  <c r="J101" i="6" s="1"/>
  <c r="J103" i="6"/>
  <c r="L106" i="6"/>
  <c r="K107" i="6"/>
  <c r="K106" i="6" s="1"/>
  <c r="L107" i="6"/>
  <c r="J107" i="6"/>
  <c r="J106" i="6" s="1"/>
  <c r="K109" i="6"/>
  <c r="K110" i="6"/>
  <c r="L110" i="6"/>
  <c r="L109" i="6" s="1"/>
  <c r="J119" i="6"/>
  <c r="J110" i="6"/>
  <c r="J109" i="6" s="1"/>
  <c r="L96" i="6" l="1"/>
  <c r="J105" i="6"/>
  <c r="K105" i="6"/>
  <c r="K96" i="6" s="1"/>
  <c r="L105" i="6"/>
  <c r="J99" i="6"/>
  <c r="J98" i="6" s="1"/>
  <c r="J97" i="6" s="1"/>
  <c r="J116" i="6"/>
  <c r="J126" i="6"/>
  <c r="J96" i="6" l="1"/>
  <c r="J94" i="6"/>
  <c r="J83" i="6"/>
  <c r="C26" i="1"/>
  <c r="C31" i="1"/>
  <c r="J27" i="6"/>
  <c r="E32" i="1"/>
  <c r="D32" i="1"/>
  <c r="C32" i="1"/>
  <c r="K14" i="9" l="1"/>
  <c r="L14" i="9"/>
  <c r="J14" i="9"/>
  <c r="J71" i="18"/>
  <c r="J70" i="18" s="1"/>
  <c r="J69" i="18" s="1"/>
  <c r="J68" i="18" s="1"/>
  <c r="J67" i="18" s="1"/>
  <c r="J66" i="18" s="1"/>
  <c r="K71" i="18"/>
  <c r="K70" i="18" s="1"/>
  <c r="K69" i="18" s="1"/>
  <c r="K68" i="18" s="1"/>
  <c r="K67" i="18" s="1"/>
  <c r="K66" i="18" s="1"/>
  <c r="I71" i="18"/>
  <c r="I70" i="18" s="1"/>
  <c r="I69" i="18" s="1"/>
  <c r="I68" i="18" s="1"/>
  <c r="I67" i="18" s="1"/>
  <c r="I66" i="18" s="1"/>
  <c r="K71" i="6"/>
  <c r="K70" i="6" s="1"/>
  <c r="K69" i="6" s="1"/>
  <c r="K68" i="6" s="1"/>
  <c r="K67" i="6" s="1"/>
  <c r="L71" i="6"/>
  <c r="L70" i="6" s="1"/>
  <c r="L69" i="6" s="1"/>
  <c r="L68" i="6" s="1"/>
  <c r="L67" i="6" s="1"/>
  <c r="J70" i="6"/>
  <c r="J69" i="6" s="1"/>
  <c r="J68" i="6" s="1"/>
  <c r="J67" i="6" s="1"/>
  <c r="J71" i="6"/>
  <c r="C24" i="1" l="1"/>
  <c r="E23" i="1"/>
  <c r="D23" i="1"/>
  <c r="C23" i="1"/>
  <c r="K84" i="9"/>
  <c r="K83" i="9" s="1"/>
  <c r="K82" i="9" s="1"/>
  <c r="K81" i="9" s="1"/>
  <c r="K80" i="9" s="1"/>
  <c r="K79" i="9" s="1"/>
  <c r="K78" i="9" s="1"/>
  <c r="L84" i="9"/>
  <c r="L83" i="9" s="1"/>
  <c r="L82" i="9" s="1"/>
  <c r="L81" i="9" s="1"/>
  <c r="L80" i="9" s="1"/>
  <c r="L79" i="9" s="1"/>
  <c r="L78" i="9" s="1"/>
  <c r="J84" i="9"/>
  <c r="J83" i="9" s="1"/>
  <c r="J82" i="9" s="1"/>
  <c r="J81" i="9" s="1"/>
  <c r="J80" i="9" s="1"/>
  <c r="J79" i="9" s="1"/>
  <c r="J78" i="9" s="1"/>
  <c r="J55" i="18"/>
  <c r="J54" i="18" s="1"/>
  <c r="J53" i="18" s="1"/>
  <c r="J52" i="18" s="1"/>
  <c r="K55" i="18"/>
  <c r="K54" i="18" s="1"/>
  <c r="K53" i="18" s="1"/>
  <c r="K52" i="18" s="1"/>
  <c r="I55" i="18"/>
  <c r="I54" i="18" s="1"/>
  <c r="I53" i="18" s="1"/>
  <c r="I52" i="18" s="1"/>
  <c r="K55" i="6" l="1"/>
  <c r="K54" i="6" s="1"/>
  <c r="K53" i="6" s="1"/>
  <c r="L55" i="6"/>
  <c r="L54" i="6" s="1"/>
  <c r="L53" i="6" s="1"/>
  <c r="J55" i="6"/>
  <c r="J54" i="6" s="1"/>
  <c r="J53" i="6" s="1"/>
  <c r="E31" i="1" l="1"/>
  <c r="D31" i="1"/>
  <c r="D30" i="1" s="1"/>
  <c r="L148" i="9"/>
  <c r="L147" i="9" s="1"/>
  <c r="L146" i="9" s="1"/>
  <c r="L145" i="9" s="1"/>
  <c r="L144" i="9" s="1"/>
  <c r="K148" i="9"/>
  <c r="K147" i="9" s="1"/>
  <c r="K146" i="9" s="1"/>
  <c r="K145" i="9" s="1"/>
  <c r="J148" i="9"/>
  <c r="J147" i="9" s="1"/>
  <c r="J146" i="9" s="1"/>
  <c r="J145" i="9"/>
  <c r="J144" i="9" s="1"/>
  <c r="J143" i="9" s="1"/>
  <c r="J28" i="6" l="1"/>
  <c r="L126" i="6"/>
  <c r="K126" i="6"/>
  <c r="J116" i="9" l="1"/>
  <c r="K28" i="9" l="1"/>
  <c r="K27" i="9" s="1"/>
  <c r="K26" i="9" s="1"/>
  <c r="K25" i="9" s="1"/>
  <c r="K24" i="9" s="1"/>
  <c r="K23" i="9" s="1"/>
  <c r="K22" i="9" s="1"/>
  <c r="L28" i="9"/>
  <c r="L27" i="9" s="1"/>
  <c r="L26" i="9" s="1"/>
  <c r="L25" i="9" s="1"/>
  <c r="L24" i="9" s="1"/>
  <c r="L23" i="9" s="1"/>
  <c r="L22" i="9" s="1"/>
  <c r="J28" i="9"/>
  <c r="J27" i="9" s="1"/>
  <c r="J26" i="9" s="1"/>
  <c r="J25" i="9" s="1"/>
  <c r="J24" i="9" s="1"/>
  <c r="J23" i="9" s="1"/>
  <c r="J22" i="9" s="1"/>
  <c r="J82" i="18" l="1"/>
  <c r="K82" i="18"/>
  <c r="J86" i="18"/>
  <c r="J85" i="18" s="1"/>
  <c r="J84" i="18" s="1"/>
  <c r="J83" i="18" s="1"/>
  <c r="K86" i="18"/>
  <c r="K85" i="18" s="1"/>
  <c r="K84" i="18" s="1"/>
  <c r="K83" i="18" s="1"/>
  <c r="I82" i="18"/>
  <c r="I86" i="18"/>
  <c r="I85" i="18" s="1"/>
  <c r="I84" i="18" s="1"/>
  <c r="I83" i="18" s="1"/>
  <c r="J47" i="18"/>
  <c r="J46" i="18" s="1"/>
  <c r="J45" i="18" s="1"/>
  <c r="J44" i="18" s="1"/>
  <c r="K47" i="18"/>
  <c r="K46" i="18" s="1"/>
  <c r="K45" i="18" s="1"/>
  <c r="K44" i="18" s="1"/>
  <c r="I47" i="18"/>
  <c r="I46" i="18" s="1"/>
  <c r="I45" i="18" s="1"/>
  <c r="I44" i="18" s="1"/>
  <c r="L86" i="6" l="1"/>
  <c r="L85" i="6" s="1"/>
  <c r="L84" i="6" s="1"/>
  <c r="L35" i="9" s="1"/>
  <c r="L34" i="9" s="1"/>
  <c r="L33" i="9" s="1"/>
  <c r="L32" i="9" s="1"/>
  <c r="L31" i="9" s="1"/>
  <c r="L30" i="9" s="1"/>
  <c r="L29" i="9" s="1"/>
  <c r="K86" i="6"/>
  <c r="K85" i="6" s="1"/>
  <c r="K84" i="6" s="1"/>
  <c r="K35" i="9" s="1"/>
  <c r="K34" i="9" s="1"/>
  <c r="K33" i="9" s="1"/>
  <c r="K32" i="9" s="1"/>
  <c r="K31" i="9" s="1"/>
  <c r="K30" i="9" s="1"/>
  <c r="K29" i="9" s="1"/>
  <c r="J86" i="6"/>
  <c r="J85" i="6" s="1"/>
  <c r="J84" i="6" s="1"/>
  <c r="J35" i="9" s="1"/>
  <c r="J34" i="9" s="1"/>
  <c r="J33" i="9" s="1"/>
  <c r="J32" i="9" s="1"/>
  <c r="J31" i="9" s="1"/>
  <c r="J30" i="9" s="1"/>
  <c r="J29" i="9" s="1"/>
  <c r="K47" i="6"/>
  <c r="K46" i="6" s="1"/>
  <c r="K45" i="6" s="1"/>
  <c r="K21" i="9" s="1"/>
  <c r="K20" i="9" s="1"/>
  <c r="K19" i="9" s="1"/>
  <c r="K18" i="9" s="1"/>
  <c r="K17" i="9" s="1"/>
  <c r="K16" i="9" s="1"/>
  <c r="K15" i="9" s="1"/>
  <c r="L47" i="6"/>
  <c r="L46" i="6" s="1"/>
  <c r="L45" i="6" s="1"/>
  <c r="L21" i="9" s="1"/>
  <c r="L20" i="9" s="1"/>
  <c r="L19" i="9" s="1"/>
  <c r="L18" i="9" s="1"/>
  <c r="L17" i="9" s="1"/>
  <c r="L16" i="9" s="1"/>
  <c r="L15" i="9" s="1"/>
  <c r="J47" i="6"/>
  <c r="J46" i="6" s="1"/>
  <c r="J45" i="6" s="1"/>
  <c r="J21" i="9" s="1"/>
  <c r="J20" i="9" s="1"/>
  <c r="J19" i="9" s="1"/>
  <c r="J18" i="9" s="1"/>
  <c r="J17" i="9" s="1"/>
  <c r="J16" i="9" s="1"/>
  <c r="J15" i="9" s="1"/>
  <c r="K166" i="9" l="1"/>
  <c r="K165" i="9" s="1"/>
  <c r="K164" i="9" s="1"/>
  <c r="K163" i="9" s="1"/>
  <c r="K162" i="9" s="1"/>
  <c r="K161" i="9" s="1"/>
  <c r="L166" i="9"/>
  <c r="L165" i="9" s="1"/>
  <c r="L164" i="9" s="1"/>
  <c r="L163" i="9" s="1"/>
  <c r="L162" i="9" s="1"/>
  <c r="L161" i="9" s="1"/>
  <c r="J166" i="9"/>
  <c r="J165" i="9" s="1"/>
  <c r="J164" i="9" s="1"/>
  <c r="J163" i="9" s="1"/>
  <c r="J162" i="9" s="1"/>
  <c r="J161" i="9" s="1"/>
  <c r="J93" i="18"/>
  <c r="J92" i="18" s="1"/>
  <c r="J91" i="18" s="1"/>
  <c r="J90" i="18" s="1"/>
  <c r="J89" i="18" s="1"/>
  <c r="J88" i="18" s="1"/>
  <c r="K93" i="18"/>
  <c r="K92" i="18" s="1"/>
  <c r="K91" i="18" s="1"/>
  <c r="K90" i="18" s="1"/>
  <c r="K89" i="18" s="1"/>
  <c r="K88" i="18" s="1"/>
  <c r="I93" i="18"/>
  <c r="I92" i="18" s="1"/>
  <c r="I91" i="18" s="1"/>
  <c r="I90" i="18" s="1"/>
  <c r="I89" i="18" s="1"/>
  <c r="I88" i="18" s="1"/>
  <c r="K93" i="6"/>
  <c r="K92" i="6" s="1"/>
  <c r="K91" i="6" s="1"/>
  <c r="K90" i="6" s="1"/>
  <c r="K89" i="6" s="1"/>
  <c r="L93" i="6"/>
  <c r="L92" i="6" s="1"/>
  <c r="L91" i="6" s="1"/>
  <c r="L90" i="6" s="1"/>
  <c r="L89" i="6" s="1"/>
  <c r="J93" i="6"/>
  <c r="J92" i="6" s="1"/>
  <c r="J91" i="6" s="1"/>
  <c r="J90" i="6" s="1"/>
  <c r="J89" i="6" s="1"/>
  <c r="K13" i="9" l="1"/>
  <c r="K12" i="9" s="1"/>
  <c r="K11" i="9" s="1"/>
  <c r="K10" i="9" s="1"/>
  <c r="K9" i="9" s="1"/>
  <c r="K8" i="9" s="1"/>
  <c r="L13" i="9"/>
  <c r="L12" i="9" s="1"/>
  <c r="L11" i="9" s="1"/>
  <c r="L10" i="9" s="1"/>
  <c r="L9" i="9" s="1"/>
  <c r="L8" i="9" s="1"/>
  <c r="J13" i="9"/>
  <c r="J12" i="9" s="1"/>
  <c r="J11" i="9" s="1"/>
  <c r="J10" i="9" s="1"/>
  <c r="J9" i="9" s="1"/>
  <c r="J8" i="9" s="1"/>
  <c r="K42" i="9"/>
  <c r="K41" i="9" s="1"/>
  <c r="K40" i="9" s="1"/>
  <c r="K39" i="9" s="1"/>
  <c r="K38" i="9" s="1"/>
  <c r="K37" i="9" s="1"/>
  <c r="K36" i="9" s="1"/>
  <c r="L42" i="9"/>
  <c r="L41" i="9" s="1"/>
  <c r="L40" i="9" s="1"/>
  <c r="L39" i="9" s="1"/>
  <c r="L38" i="9" s="1"/>
  <c r="L37" i="9" s="1"/>
  <c r="L36" i="9" s="1"/>
  <c r="J42" i="9"/>
  <c r="J41" i="9" s="1"/>
  <c r="J40" i="9" s="1"/>
  <c r="J39" i="9" s="1"/>
  <c r="J38" i="9" s="1"/>
  <c r="J37" i="9" s="1"/>
  <c r="J36" i="9" s="1"/>
  <c r="K49" i="9"/>
  <c r="K48" i="9" s="1"/>
  <c r="K47" i="9" s="1"/>
  <c r="K46" i="9" s="1"/>
  <c r="K45" i="9" s="1"/>
  <c r="K44" i="9" s="1"/>
  <c r="K43" i="9" s="1"/>
  <c r="L49" i="9"/>
  <c r="L48" i="9" s="1"/>
  <c r="L47" i="9" s="1"/>
  <c r="L46" i="9" s="1"/>
  <c r="L45" i="9" s="1"/>
  <c r="L44" i="9" s="1"/>
  <c r="L43" i="9" s="1"/>
  <c r="J49" i="9"/>
  <c r="J48" i="9" s="1"/>
  <c r="J47" i="9" s="1"/>
  <c r="J46" i="9" s="1"/>
  <c r="J45" i="9" s="1"/>
  <c r="J44" i="9" s="1"/>
  <c r="J43" i="9" s="1"/>
  <c r="J51" i="18"/>
  <c r="J50" i="18" s="1"/>
  <c r="J49" i="18" s="1"/>
  <c r="J48" i="18" s="1"/>
  <c r="J43" i="18" s="1"/>
  <c r="K51" i="18"/>
  <c r="K50" i="18" s="1"/>
  <c r="K49" i="18" s="1"/>
  <c r="K48" i="18" s="1"/>
  <c r="K43" i="18" s="1"/>
  <c r="I51" i="18"/>
  <c r="I50" i="18" s="1"/>
  <c r="I49" i="18" s="1"/>
  <c r="I48" i="18" s="1"/>
  <c r="I43" i="18" s="1"/>
  <c r="K51" i="6"/>
  <c r="K50" i="6" s="1"/>
  <c r="K49" i="6" s="1"/>
  <c r="K44" i="6" s="1"/>
  <c r="L51" i="6"/>
  <c r="L50" i="6" s="1"/>
  <c r="L49" i="6" s="1"/>
  <c r="L44" i="6" s="1"/>
  <c r="J51" i="6"/>
  <c r="J50" i="6" s="1"/>
  <c r="J49" i="6" s="1"/>
  <c r="J44" i="6" s="1"/>
  <c r="J76" i="18"/>
  <c r="J75" i="18" s="1"/>
  <c r="J74" i="18" s="1"/>
  <c r="J73" i="18" s="1"/>
  <c r="J72" i="18" s="1"/>
  <c r="J65" i="18" s="1"/>
  <c r="K76" i="18"/>
  <c r="K75" i="18" s="1"/>
  <c r="K74" i="18" s="1"/>
  <c r="K73" i="18" s="1"/>
  <c r="K72" i="18" s="1"/>
  <c r="K65" i="18" s="1"/>
  <c r="I76" i="18"/>
  <c r="I75" i="18" s="1"/>
  <c r="I74" i="18" s="1"/>
  <c r="I73" i="18" s="1"/>
  <c r="I72" i="18" s="1"/>
  <c r="I65" i="18" s="1"/>
  <c r="K76" i="6"/>
  <c r="K75" i="6" s="1"/>
  <c r="K74" i="6" s="1"/>
  <c r="K73" i="6" s="1"/>
  <c r="K66" i="6" s="1"/>
  <c r="L76" i="6"/>
  <c r="L75" i="6" s="1"/>
  <c r="L74" i="6" s="1"/>
  <c r="L73" i="6" s="1"/>
  <c r="L66" i="6" s="1"/>
  <c r="J76" i="6"/>
  <c r="J75" i="6" s="1"/>
  <c r="J74" i="6" s="1"/>
  <c r="J73" i="6" s="1"/>
  <c r="J66" i="6" s="1"/>
  <c r="K122" i="9" l="1"/>
  <c r="K121" i="9" s="1"/>
  <c r="K120" i="9" s="1"/>
  <c r="K119" i="9" s="1"/>
  <c r="K118" i="9" s="1"/>
  <c r="K117" i="9" s="1"/>
  <c r="L122" i="9"/>
  <c r="L121" i="9" s="1"/>
  <c r="L120" i="9" s="1"/>
  <c r="L119" i="9" s="1"/>
  <c r="L118" i="9" s="1"/>
  <c r="L117" i="9" s="1"/>
  <c r="J122" i="9"/>
  <c r="J121" i="9" s="1"/>
  <c r="J120" i="9" s="1"/>
  <c r="J119" i="9" s="1"/>
  <c r="J118" i="9" s="1"/>
  <c r="J117" i="9" s="1"/>
  <c r="K98" i="9"/>
  <c r="K97" i="9" s="1"/>
  <c r="K96" i="9" s="1"/>
  <c r="K95" i="9" s="1"/>
  <c r="K94" i="9" s="1"/>
  <c r="K93" i="9" s="1"/>
  <c r="L98" i="9"/>
  <c r="L97" i="9" s="1"/>
  <c r="L96" i="9" s="1"/>
  <c r="L95" i="9" s="1"/>
  <c r="L94" i="9" s="1"/>
  <c r="L93" i="9" s="1"/>
  <c r="J98" i="9"/>
  <c r="J97" i="9" s="1"/>
  <c r="J96" i="9" s="1"/>
  <c r="J95" i="9" s="1"/>
  <c r="J94" i="9" s="1"/>
  <c r="J93" i="9" s="1"/>
  <c r="J31" i="18"/>
  <c r="J30" i="18" s="1"/>
  <c r="J29" i="18" s="1"/>
  <c r="K31" i="18"/>
  <c r="K30" i="18" s="1"/>
  <c r="K29" i="18" s="1"/>
  <c r="I31" i="18"/>
  <c r="I30" i="18" s="1"/>
  <c r="I29" i="18" s="1"/>
  <c r="J17" i="18"/>
  <c r="J16" i="18" s="1"/>
  <c r="J15" i="18" s="1"/>
  <c r="K17" i="18"/>
  <c r="K16" i="18" s="1"/>
  <c r="K15" i="18" s="1"/>
  <c r="I17" i="18"/>
  <c r="I16" i="18" s="1"/>
  <c r="I15" i="18" s="1"/>
  <c r="J118" i="6"/>
  <c r="K17" i="6"/>
  <c r="K16" i="6" s="1"/>
  <c r="L17" i="6"/>
  <c r="L16" i="6" s="1"/>
  <c r="J17" i="6"/>
  <c r="J16" i="6" s="1"/>
  <c r="K31" i="6"/>
  <c r="K30" i="6" s="1"/>
  <c r="L31" i="6"/>
  <c r="L30" i="6" s="1"/>
  <c r="J31" i="6"/>
  <c r="J30" i="6" s="1"/>
  <c r="D13" i="13"/>
  <c r="E13" i="13"/>
  <c r="C13" i="13"/>
  <c r="D25" i="1"/>
  <c r="E25" i="1"/>
  <c r="C25" i="1"/>
  <c r="K139" i="18" l="1"/>
  <c r="J139" i="18"/>
  <c r="L138" i="6"/>
  <c r="L137" i="6" s="1"/>
  <c r="I26" i="18"/>
  <c r="I28" i="18"/>
  <c r="I27" i="18" s="1"/>
  <c r="C16" i="12"/>
  <c r="L136" i="6" l="1"/>
  <c r="L135" i="6" s="1"/>
  <c r="L134" i="6" s="1"/>
  <c r="L139" i="6"/>
  <c r="D22" i="1"/>
  <c r="E22" i="1"/>
  <c r="C22" i="1"/>
  <c r="K138" i="6" l="1"/>
  <c r="K137" i="6" s="1"/>
  <c r="K136" i="6" s="1"/>
  <c r="K135" i="6" s="1"/>
  <c r="K134" i="6" s="1"/>
  <c r="K139" i="6"/>
  <c r="L143" i="9"/>
  <c r="J26" i="18"/>
  <c r="K144" i="9" l="1"/>
  <c r="K143" i="9" s="1"/>
  <c r="K137" i="18"/>
  <c r="K136" i="18" s="1"/>
  <c r="K135" i="18" s="1"/>
  <c r="K134" i="18" s="1"/>
  <c r="K133" i="18" s="1"/>
  <c r="K138" i="18"/>
  <c r="J137" i="18"/>
  <c r="J136" i="18" s="1"/>
  <c r="J135" i="18" s="1"/>
  <c r="J134" i="18" s="1"/>
  <c r="J133" i="18" s="1"/>
  <c r="J138" i="18"/>
  <c r="J125" i="18" l="1"/>
  <c r="J124" i="18" s="1"/>
  <c r="J123" i="18" s="1"/>
  <c r="J122" i="18" s="1"/>
  <c r="J121" i="18" s="1"/>
  <c r="J120" i="18" s="1"/>
  <c r="J119" i="18" s="1"/>
  <c r="K125" i="18"/>
  <c r="I125" i="18"/>
  <c r="I124" i="18" s="1"/>
  <c r="I123" i="18" s="1"/>
  <c r="I122" i="18" s="1"/>
  <c r="I121" i="18" s="1"/>
  <c r="I120" i="18" s="1"/>
  <c r="J118" i="18"/>
  <c r="J117" i="18" s="1"/>
  <c r="J116" i="18" s="1"/>
  <c r="K118" i="18"/>
  <c r="K117" i="18" s="1"/>
  <c r="K116" i="18" s="1"/>
  <c r="I118" i="18"/>
  <c r="I117" i="18" s="1"/>
  <c r="I116" i="18" s="1"/>
  <c r="J115" i="18"/>
  <c r="J114" i="18" s="1"/>
  <c r="J113" i="18" s="1"/>
  <c r="K115" i="18"/>
  <c r="K114" i="18" s="1"/>
  <c r="K113" i="18" s="1"/>
  <c r="I115" i="18"/>
  <c r="I114" i="18" s="1"/>
  <c r="I113" i="18" s="1"/>
  <c r="J81" i="18"/>
  <c r="K81" i="18"/>
  <c r="I81" i="18"/>
  <c r="I80" i="18" s="1"/>
  <c r="I79" i="18" s="1"/>
  <c r="I78" i="18" s="1"/>
  <c r="I77" i="18" s="1"/>
  <c r="J64" i="18"/>
  <c r="J63" i="18" s="1"/>
  <c r="K64" i="18"/>
  <c r="K63" i="18" s="1"/>
  <c r="I64" i="18"/>
  <c r="I63" i="18" s="1"/>
  <c r="J62" i="18"/>
  <c r="K62" i="18"/>
  <c r="I62" i="18"/>
  <c r="J62" i="6"/>
  <c r="J36" i="18"/>
  <c r="J35" i="18" s="1"/>
  <c r="J34" i="18" s="1"/>
  <c r="J33" i="18" s="1"/>
  <c r="J32" i="18" s="1"/>
  <c r="K36" i="18"/>
  <c r="I36" i="18"/>
  <c r="I35" i="18" s="1"/>
  <c r="I34" i="18" s="1"/>
  <c r="I33" i="18" s="1"/>
  <c r="I32" i="18" s="1"/>
  <c r="J28" i="18"/>
  <c r="K28" i="18"/>
  <c r="J25" i="18"/>
  <c r="K26" i="18"/>
  <c r="K25" i="18" s="1"/>
  <c r="J23" i="18"/>
  <c r="K23" i="18"/>
  <c r="I23" i="18"/>
  <c r="J14" i="18"/>
  <c r="K14" i="18"/>
  <c r="I14" i="18"/>
  <c r="K92" i="9"/>
  <c r="L92" i="9"/>
  <c r="K142" i="9"/>
  <c r="L142" i="9"/>
  <c r="J142" i="9"/>
  <c r="K136" i="9"/>
  <c r="L136" i="9"/>
  <c r="J136" i="9"/>
  <c r="J92" i="9"/>
  <c r="K132" i="18"/>
  <c r="K131" i="18" s="1"/>
  <c r="K130" i="18" s="1"/>
  <c r="K129" i="18" s="1"/>
  <c r="K128" i="18" s="1"/>
  <c r="K127" i="18" s="1"/>
  <c r="K126" i="18" s="1"/>
  <c r="J132" i="18"/>
  <c r="J131" i="18" s="1"/>
  <c r="J130" i="18" s="1"/>
  <c r="J129" i="18" s="1"/>
  <c r="J128" i="18" s="1"/>
  <c r="J127" i="18" s="1"/>
  <c r="J126" i="18" s="1"/>
  <c r="I132" i="18"/>
  <c r="I131" i="18" s="1"/>
  <c r="I130" i="18" s="1"/>
  <c r="I129" i="18" s="1"/>
  <c r="I128" i="18" s="1"/>
  <c r="I127" i="18" s="1"/>
  <c r="I126" i="18" s="1"/>
  <c r="K42" i="18"/>
  <c r="K41" i="18" s="1"/>
  <c r="K40" i="18" s="1"/>
  <c r="K39" i="18" s="1"/>
  <c r="K38" i="18" s="1"/>
  <c r="K37" i="18" s="1"/>
  <c r="J42" i="18"/>
  <c r="J41" i="18" s="1"/>
  <c r="J40" i="18" s="1"/>
  <c r="J39" i="18" s="1"/>
  <c r="J38" i="18" s="1"/>
  <c r="J37" i="18" s="1"/>
  <c r="I42" i="18"/>
  <c r="I41" i="18" s="1"/>
  <c r="I40" i="18" s="1"/>
  <c r="I39" i="18" s="1"/>
  <c r="I38" i="18" s="1"/>
  <c r="I37" i="18" s="1"/>
  <c r="J26" i="6"/>
  <c r="C27" i="1"/>
  <c r="D27" i="1"/>
  <c r="E27" i="1"/>
  <c r="E12" i="13"/>
  <c r="E11" i="13" s="1"/>
  <c r="D12" i="13"/>
  <c r="D11" i="13" s="1"/>
  <c r="C12" i="13"/>
  <c r="C11" i="13" s="1"/>
  <c r="C10" i="13" s="1"/>
  <c r="E8" i="13"/>
  <c r="E7" i="13" s="1"/>
  <c r="D8" i="13"/>
  <c r="D7" i="13" s="1"/>
  <c r="C8" i="13"/>
  <c r="C7" i="13" s="1"/>
  <c r="E16" i="12"/>
  <c r="D16" i="12"/>
  <c r="E12" i="12"/>
  <c r="D12" i="12"/>
  <c r="C12" i="12"/>
  <c r="E8" i="12"/>
  <c r="D8" i="12"/>
  <c r="C8" i="12"/>
  <c r="K26" i="6"/>
  <c r="K111" i="9" s="1"/>
  <c r="L26" i="6"/>
  <c r="L23" i="6"/>
  <c r="L22" i="6" s="1"/>
  <c r="K23" i="6"/>
  <c r="K22" i="6" s="1"/>
  <c r="J23" i="6"/>
  <c r="L14" i="6"/>
  <c r="L13" i="6" s="1"/>
  <c r="L12" i="6" s="1"/>
  <c r="K14" i="6"/>
  <c r="K13" i="6" s="1"/>
  <c r="K12" i="6" s="1"/>
  <c r="J14" i="6"/>
  <c r="J13" i="6" s="1"/>
  <c r="J12" i="6" s="1"/>
  <c r="K28" i="6"/>
  <c r="K116" i="9" s="1"/>
  <c r="K115" i="9" s="1"/>
  <c r="K114" i="9" s="1"/>
  <c r="K113" i="9" s="1"/>
  <c r="K112" i="9" s="1"/>
  <c r="L36" i="6"/>
  <c r="L35" i="6" s="1"/>
  <c r="K36" i="6"/>
  <c r="K35" i="6" s="1"/>
  <c r="J36" i="6"/>
  <c r="J35" i="6" s="1"/>
  <c r="J115" i="9"/>
  <c r="J114" i="9" s="1"/>
  <c r="L42" i="6"/>
  <c r="L41" i="6" s="1"/>
  <c r="K42" i="6"/>
  <c r="K41" i="6" s="1"/>
  <c r="J42" i="6"/>
  <c r="J41" i="6" s="1"/>
  <c r="L64" i="6"/>
  <c r="K64" i="6"/>
  <c r="J64" i="6"/>
  <c r="L62" i="6"/>
  <c r="K62" i="6"/>
  <c r="K82" i="6"/>
  <c r="K81" i="6" s="1"/>
  <c r="L82" i="6"/>
  <c r="L81" i="6" s="1"/>
  <c r="J82" i="6"/>
  <c r="J81" i="6" s="1"/>
  <c r="K115" i="6"/>
  <c r="K114" i="6" s="1"/>
  <c r="L115" i="6"/>
  <c r="L114" i="6" s="1"/>
  <c r="K118" i="6"/>
  <c r="K117" i="6" s="1"/>
  <c r="L118" i="6"/>
  <c r="L117" i="6" s="1"/>
  <c r="J117" i="6"/>
  <c r="J115" i="6"/>
  <c r="J114" i="6" s="1"/>
  <c r="K125" i="6"/>
  <c r="K124" i="6" s="1"/>
  <c r="K123" i="6" s="1"/>
  <c r="L125" i="6"/>
  <c r="L124" i="6" s="1"/>
  <c r="J125" i="6"/>
  <c r="J124" i="6" s="1"/>
  <c r="J123" i="6" s="1"/>
  <c r="J122" i="6" s="1"/>
  <c r="J121" i="6" s="1"/>
  <c r="J120" i="6" s="1"/>
  <c r="K132" i="6"/>
  <c r="K131" i="6" s="1"/>
  <c r="L132" i="6"/>
  <c r="L131" i="6" s="1"/>
  <c r="J132" i="6"/>
  <c r="J131" i="6" s="1"/>
  <c r="D10" i="1"/>
  <c r="D9" i="1" s="1"/>
  <c r="E10" i="1"/>
  <c r="E9" i="1" s="1"/>
  <c r="D12" i="1"/>
  <c r="E12" i="1"/>
  <c r="D14" i="1"/>
  <c r="E14" i="1"/>
  <c r="D16" i="1"/>
  <c r="E16" i="1"/>
  <c r="D19" i="1"/>
  <c r="E19" i="1"/>
  <c r="C19" i="1"/>
  <c r="C16" i="1"/>
  <c r="C14" i="1"/>
  <c r="C12" i="1"/>
  <c r="C10" i="1"/>
  <c r="C9" i="1" s="1"/>
  <c r="L111" i="9" l="1"/>
  <c r="J22" i="6"/>
  <c r="I112" i="18"/>
  <c r="I111" i="18" s="1"/>
  <c r="I94" i="18" s="1"/>
  <c r="K112" i="18"/>
  <c r="K111" i="18" s="1"/>
  <c r="K94" i="18" s="1"/>
  <c r="J79" i="18"/>
  <c r="J80" i="18"/>
  <c r="K79" i="18"/>
  <c r="K80" i="18"/>
  <c r="J112" i="18"/>
  <c r="J111" i="18" s="1"/>
  <c r="J94" i="18" s="1"/>
  <c r="K113" i="6"/>
  <c r="K112" i="6" s="1"/>
  <c r="K95" i="6" s="1"/>
  <c r="L113" i="6"/>
  <c r="L112" i="6" s="1"/>
  <c r="L95" i="6" s="1"/>
  <c r="J113" i="6"/>
  <c r="J112" i="6" s="1"/>
  <c r="J95" i="6" s="1"/>
  <c r="J111" i="9"/>
  <c r="J25" i="6"/>
  <c r="J21" i="6" s="1"/>
  <c r="E8" i="1"/>
  <c r="D8" i="1"/>
  <c r="C8" i="1"/>
  <c r="K124" i="18"/>
  <c r="K123" i="18" s="1"/>
  <c r="K122" i="18" s="1"/>
  <c r="K121" i="18" s="1"/>
  <c r="K120" i="18" s="1"/>
  <c r="K119" i="18" s="1"/>
  <c r="K35" i="18"/>
  <c r="K34" i="18" s="1"/>
  <c r="K33" i="18" s="1"/>
  <c r="K32" i="18" s="1"/>
  <c r="K141" i="9"/>
  <c r="K140" i="9" s="1"/>
  <c r="K137" i="9" s="1"/>
  <c r="K135" i="9"/>
  <c r="K134" i="9" s="1"/>
  <c r="K131" i="9" s="1"/>
  <c r="K105" i="9"/>
  <c r="K104" i="9" s="1"/>
  <c r="K103" i="9" s="1"/>
  <c r="K154" i="9"/>
  <c r="K153" i="9" s="1"/>
  <c r="K152" i="9" s="1"/>
  <c r="K149" i="9" s="1"/>
  <c r="L172" i="9"/>
  <c r="L171" i="9" s="1"/>
  <c r="L170" i="9" s="1"/>
  <c r="K177" i="9"/>
  <c r="K176" i="9" s="1"/>
  <c r="K175" i="9" s="1"/>
  <c r="K174" i="9" s="1"/>
  <c r="K173" i="9" s="1"/>
  <c r="L28" i="6"/>
  <c r="L116" i="9" s="1"/>
  <c r="L115" i="9" s="1"/>
  <c r="L114" i="9" s="1"/>
  <c r="L113" i="9" s="1"/>
  <c r="L112" i="9" s="1"/>
  <c r="L105" i="9"/>
  <c r="L104" i="9" s="1"/>
  <c r="L103" i="9" s="1"/>
  <c r="K130" i="9"/>
  <c r="L154" i="9"/>
  <c r="L153" i="9" s="1"/>
  <c r="L152" i="9" s="1"/>
  <c r="L149" i="9" s="1"/>
  <c r="K160" i="9"/>
  <c r="K159" i="9" s="1"/>
  <c r="K158" i="9" s="1"/>
  <c r="K155" i="9" s="1"/>
  <c r="J172" i="9"/>
  <c r="J171" i="9" s="1"/>
  <c r="J170" i="9" s="1"/>
  <c r="L177" i="9"/>
  <c r="L176" i="9" s="1"/>
  <c r="L175" i="9" s="1"/>
  <c r="L174" i="9" s="1"/>
  <c r="L173" i="9" s="1"/>
  <c r="J105" i="9"/>
  <c r="J104" i="9" s="1"/>
  <c r="J103" i="9" s="1"/>
  <c r="J102" i="9" s="1"/>
  <c r="J101" i="9" s="1"/>
  <c r="J100" i="9" s="1"/>
  <c r="L130" i="9"/>
  <c r="J154" i="9"/>
  <c r="J153" i="9" s="1"/>
  <c r="J152" i="9" s="1"/>
  <c r="J149" i="9" s="1"/>
  <c r="L160" i="9"/>
  <c r="L159" i="9" s="1"/>
  <c r="L158" i="9" s="1"/>
  <c r="L155" i="9" s="1"/>
  <c r="J177" i="9"/>
  <c r="J176" i="9" s="1"/>
  <c r="J175" i="9" s="1"/>
  <c r="J174" i="9" s="1"/>
  <c r="J173" i="9" s="1"/>
  <c r="I25" i="18"/>
  <c r="J130" i="9"/>
  <c r="J160" i="9"/>
  <c r="K172" i="9"/>
  <c r="K171" i="9" s="1"/>
  <c r="K170" i="9" s="1"/>
  <c r="L91" i="9"/>
  <c r="L90" i="9" s="1"/>
  <c r="L87" i="9" s="1"/>
  <c r="L86" i="9" s="1"/>
  <c r="J141" i="9"/>
  <c r="J140" i="9" s="1"/>
  <c r="J137" i="9" s="1"/>
  <c r="J113" i="9"/>
  <c r="J112" i="9" s="1"/>
  <c r="I119" i="18"/>
  <c r="I61" i="18"/>
  <c r="I60" i="18" s="1"/>
  <c r="I13" i="18"/>
  <c r="I12" i="18" s="1"/>
  <c r="I11" i="18" s="1"/>
  <c r="K61" i="18"/>
  <c r="K60" i="18" s="1"/>
  <c r="K59" i="18" s="1"/>
  <c r="K58" i="18" s="1"/>
  <c r="K57" i="18" s="1"/>
  <c r="K56" i="18" s="1"/>
  <c r="I22" i="18"/>
  <c r="I21" i="18" s="1"/>
  <c r="K13" i="18"/>
  <c r="K12" i="18" s="1"/>
  <c r="K11" i="18" s="1"/>
  <c r="K27" i="18"/>
  <c r="K24" i="18" s="1"/>
  <c r="J22" i="18"/>
  <c r="J21" i="18" s="1"/>
  <c r="J13" i="18"/>
  <c r="J12" i="18" s="1"/>
  <c r="J11" i="18" s="1"/>
  <c r="J27" i="18"/>
  <c r="J24" i="18" s="1"/>
  <c r="J61" i="18"/>
  <c r="J60" i="18" s="1"/>
  <c r="J59" i="18" s="1"/>
  <c r="J58" i="18" s="1"/>
  <c r="J57" i="18" s="1"/>
  <c r="J56" i="18" s="1"/>
  <c r="K22" i="18"/>
  <c r="K21" i="18" s="1"/>
  <c r="L61" i="6"/>
  <c r="L60" i="6" s="1"/>
  <c r="L59" i="6" s="1"/>
  <c r="K61" i="6"/>
  <c r="K60" i="6" s="1"/>
  <c r="K59" i="6" s="1"/>
  <c r="E10" i="13"/>
  <c r="D10" i="13"/>
  <c r="J130" i="6"/>
  <c r="J129" i="6" s="1"/>
  <c r="J128" i="6" s="1"/>
  <c r="J127" i="6" s="1"/>
  <c r="J61" i="6"/>
  <c r="J60" i="6" s="1"/>
  <c r="J59" i="6" s="1"/>
  <c r="L80" i="6"/>
  <c r="L34" i="6"/>
  <c r="L33" i="6" s="1"/>
  <c r="L183" i="9"/>
  <c r="L182" i="9" s="1"/>
  <c r="L181" i="9" s="1"/>
  <c r="J91" i="9"/>
  <c r="J90" i="9" s="1"/>
  <c r="J11" i="6"/>
  <c r="J10" i="6" s="1"/>
  <c r="L130" i="6"/>
  <c r="L129" i="6" s="1"/>
  <c r="L128" i="6" s="1"/>
  <c r="L127" i="6" s="1"/>
  <c r="K122" i="6"/>
  <c r="K121" i="6" s="1"/>
  <c r="K120" i="6" s="1"/>
  <c r="J80" i="6"/>
  <c r="J79" i="6" s="1"/>
  <c r="J78" i="6" s="1"/>
  <c r="K80" i="6"/>
  <c r="L40" i="6"/>
  <c r="L39" i="6" s="1"/>
  <c r="L38" i="6" s="1"/>
  <c r="L135" i="9"/>
  <c r="L134" i="9" s="1"/>
  <c r="J34" i="6"/>
  <c r="J33" i="6" s="1"/>
  <c r="J183" i="9"/>
  <c r="J182" i="9" s="1"/>
  <c r="J181" i="9" s="1"/>
  <c r="K183" i="9"/>
  <c r="K182" i="9" s="1"/>
  <c r="K181" i="9" s="1"/>
  <c r="K34" i="6"/>
  <c r="K33" i="6" s="1"/>
  <c r="K91" i="9"/>
  <c r="K90" i="9" s="1"/>
  <c r="K11" i="6"/>
  <c r="K10" i="6" s="1"/>
  <c r="K25" i="6"/>
  <c r="K21" i="6" s="1"/>
  <c r="L123" i="6"/>
  <c r="L122" i="6" s="1"/>
  <c r="L121" i="6" s="1"/>
  <c r="L120" i="6" s="1"/>
  <c r="J135" i="9"/>
  <c r="J134" i="9" s="1"/>
  <c r="J40" i="6"/>
  <c r="J39" i="6" s="1"/>
  <c r="J38" i="6" s="1"/>
  <c r="K40" i="6"/>
  <c r="K39" i="6" s="1"/>
  <c r="K38" i="6" s="1"/>
  <c r="L11" i="6"/>
  <c r="L10" i="6" s="1"/>
  <c r="K130" i="6"/>
  <c r="K129" i="6" s="1"/>
  <c r="K128" i="6" s="1"/>
  <c r="K127" i="6" s="1"/>
  <c r="L25" i="6" l="1"/>
  <c r="J78" i="18"/>
  <c r="J77" i="18" s="1"/>
  <c r="K78" i="18"/>
  <c r="K77" i="18" s="1"/>
  <c r="L79" i="6"/>
  <c r="L78" i="6" s="1"/>
  <c r="K79" i="6"/>
  <c r="K78" i="6" s="1"/>
  <c r="K20" i="18"/>
  <c r="K19" i="18" s="1"/>
  <c r="K18" i="18" s="1"/>
  <c r="J20" i="18"/>
  <c r="J19" i="18" s="1"/>
  <c r="J18" i="18" s="1"/>
  <c r="J159" i="9"/>
  <c r="J158" i="9" s="1"/>
  <c r="J155" i="9" s="1"/>
  <c r="L129" i="9"/>
  <c r="L128" i="9" s="1"/>
  <c r="L127" i="9" s="1"/>
  <c r="L126" i="9" s="1"/>
  <c r="J129" i="9"/>
  <c r="J128" i="9" s="1"/>
  <c r="J125" i="9" s="1"/>
  <c r="K157" i="9"/>
  <c r="K156" i="9" s="1"/>
  <c r="J10" i="18"/>
  <c r="J9" i="18" s="1"/>
  <c r="K10" i="18"/>
  <c r="K9" i="18" s="1"/>
  <c r="I10" i="18"/>
  <c r="I9" i="18" s="1"/>
  <c r="K88" i="6"/>
  <c r="L21" i="6"/>
  <c r="L167" i="9"/>
  <c r="J151" i="9"/>
  <c r="J150" i="9" s="1"/>
  <c r="L58" i="6"/>
  <c r="L57" i="6" s="1"/>
  <c r="L157" i="9"/>
  <c r="L156" i="9" s="1"/>
  <c r="J167" i="9"/>
  <c r="K167" i="9"/>
  <c r="K58" i="6"/>
  <c r="K57" i="6" s="1"/>
  <c r="K139" i="9"/>
  <c r="K138" i="9" s="1"/>
  <c r="K151" i="9"/>
  <c r="K150" i="9" s="1"/>
  <c r="I24" i="18"/>
  <c r="I20" i="18" s="1"/>
  <c r="K133" i="9"/>
  <c r="K132" i="9" s="1"/>
  <c r="I87" i="18"/>
  <c r="J139" i="9"/>
  <c r="J138" i="9" s="1"/>
  <c r="L151" i="9"/>
  <c r="L150" i="9" s="1"/>
  <c r="L89" i="9"/>
  <c r="L88" i="9" s="1"/>
  <c r="K87" i="9"/>
  <c r="K86" i="9" s="1"/>
  <c r="K89" i="9"/>
  <c r="K88" i="9" s="1"/>
  <c r="K178" i="9"/>
  <c r="K180" i="9"/>
  <c r="K179" i="9" s="1"/>
  <c r="J87" i="9"/>
  <c r="J86" i="9" s="1"/>
  <c r="J89" i="9"/>
  <c r="J88" i="9" s="1"/>
  <c r="J178" i="9"/>
  <c r="J180" i="9"/>
  <c r="J179" i="9" s="1"/>
  <c r="L178" i="9"/>
  <c r="L180" i="9"/>
  <c r="L179" i="9" s="1"/>
  <c r="K169" i="9"/>
  <c r="K168" i="9" s="1"/>
  <c r="L169" i="9"/>
  <c r="L168" i="9" s="1"/>
  <c r="J169" i="9"/>
  <c r="J168" i="9" s="1"/>
  <c r="J131" i="9"/>
  <c r="J133" i="9"/>
  <c r="J132" i="9" s="1"/>
  <c r="L131" i="9"/>
  <c r="L133" i="9"/>
  <c r="L132" i="9" s="1"/>
  <c r="L100" i="9"/>
  <c r="L102" i="9"/>
  <c r="L101" i="9" s="1"/>
  <c r="K100" i="9"/>
  <c r="K102" i="9"/>
  <c r="K101" i="9" s="1"/>
  <c r="K129" i="9"/>
  <c r="K128" i="9" s="1"/>
  <c r="J87" i="18"/>
  <c r="I59" i="18"/>
  <c r="I58" i="18" s="1"/>
  <c r="I57" i="18" s="1"/>
  <c r="I56" i="18" s="1"/>
  <c r="K87" i="18"/>
  <c r="L88" i="6"/>
  <c r="C30" i="1"/>
  <c r="C21" i="1" s="1"/>
  <c r="C7" i="1" s="1"/>
  <c r="D21" i="1"/>
  <c r="E30" i="1"/>
  <c r="E21" i="1" s="1"/>
  <c r="L141" i="9"/>
  <c r="L140" i="9" s="1"/>
  <c r="J58" i="6"/>
  <c r="J57" i="6" s="1"/>
  <c r="J88" i="6"/>
  <c r="K110" i="9"/>
  <c r="K109" i="9" s="1"/>
  <c r="K106" i="9" s="1"/>
  <c r="K20" i="6"/>
  <c r="K19" i="6" s="1"/>
  <c r="K9" i="6" s="1"/>
  <c r="J20" i="6"/>
  <c r="J19" i="6" s="1"/>
  <c r="J9" i="6" s="1"/>
  <c r="J110" i="9"/>
  <c r="J109" i="9" s="1"/>
  <c r="J106" i="9" s="1"/>
  <c r="J99" i="9" s="1"/>
  <c r="L110" i="9"/>
  <c r="L109" i="9" s="1"/>
  <c r="L106" i="9" s="1"/>
  <c r="J124" i="9" l="1"/>
  <c r="J8" i="6"/>
  <c r="J7" i="6" s="1"/>
  <c r="C20" i="13" s="1"/>
  <c r="C19" i="13" s="1"/>
  <c r="C18" i="13" s="1"/>
  <c r="K8" i="6"/>
  <c r="K7" i="6" s="1"/>
  <c r="D20" i="13" s="1"/>
  <c r="D19" i="13" s="1"/>
  <c r="D18" i="13" s="1"/>
  <c r="K99" i="9"/>
  <c r="K85" i="9" s="1"/>
  <c r="J8" i="18"/>
  <c r="J7" i="18" s="1"/>
  <c r="K8" i="18"/>
  <c r="K7" i="18" s="1"/>
  <c r="L99" i="9"/>
  <c r="L85" i="9" s="1"/>
  <c r="C17" i="13"/>
  <c r="L20" i="6"/>
  <c r="L19" i="6" s="1"/>
  <c r="L9" i="6" s="1"/>
  <c r="L8" i="6" s="1"/>
  <c r="J157" i="9"/>
  <c r="J156" i="9" s="1"/>
  <c r="L125" i="9"/>
  <c r="J127" i="9"/>
  <c r="J126" i="9" s="1"/>
  <c r="I19" i="18"/>
  <c r="I18" i="18" s="1"/>
  <c r="E7" i="1"/>
  <c r="D7" i="1"/>
  <c r="L137" i="9"/>
  <c r="L139" i="9"/>
  <c r="L138" i="9" s="1"/>
  <c r="K125" i="9"/>
  <c r="K124" i="9" s="1"/>
  <c r="K127" i="9"/>
  <c r="K126" i="9" s="1"/>
  <c r="L108" i="9"/>
  <c r="L107" i="9" s="1"/>
  <c r="J85" i="9"/>
  <c r="J108" i="9"/>
  <c r="J107" i="9" s="1"/>
  <c r="K108" i="9"/>
  <c r="K107" i="9" s="1"/>
  <c r="L124" i="9" l="1"/>
  <c r="L123" i="9" s="1"/>
  <c r="L7" i="9" s="1"/>
  <c r="K123" i="9"/>
  <c r="K7" i="9" s="1"/>
  <c r="J123" i="9"/>
  <c r="J7" i="9" s="1"/>
  <c r="I8" i="18"/>
  <c r="I7" i="18" s="1"/>
  <c r="L7" i="6"/>
  <c r="E20" i="13" s="1"/>
  <c r="E19" i="13" s="1"/>
  <c r="E18" i="13" s="1"/>
  <c r="E17" i="13"/>
  <c r="E16" i="13" s="1"/>
  <c r="E15" i="13" s="1"/>
  <c r="D17" i="13"/>
  <c r="D16" i="13" s="1"/>
  <c r="D15" i="13" s="1"/>
  <c r="D14" i="13" s="1"/>
  <c r="C16" i="13"/>
  <c r="C15" i="13" s="1"/>
  <c r="C14" i="13" s="1"/>
  <c r="E14" i="13" l="1"/>
  <c r="E6" i="13" s="1"/>
  <c r="D6" i="13"/>
  <c r="C6" i="13"/>
</calcChain>
</file>

<file path=xl/sharedStrings.xml><?xml version="1.0" encoding="utf-8"?>
<sst xmlns="http://schemas.openxmlformats.org/spreadsheetml/2006/main" count="2598" uniqueCount="273">
  <si>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</si>
  <si>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</si>
  <si>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</si>
  <si>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</si>
  <si>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</si>
  <si>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</si>
  <si>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</si>
  <si>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</si>
  <si>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</si>
  <si>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</si>
  <si>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</si>
  <si>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</si>
  <si>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</si>
  <si>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</si>
  <si>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</si>
  <si>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</si>
  <si>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</si>
  <si>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</si>
  <si>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</si>
  <si>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</si>
  <si>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</si>
  <si>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</si>
  <si>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</si>
  <si>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</si>
  <si>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</si>
  <si>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</si>
  <si>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</si>
  <si>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</si>
  <si>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</si>
  <si>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</si>
  <si>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</si>
  <si>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</si>
  <si>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</si>
  <si>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</si>
  <si>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</si>
  <si>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</si>
  <si>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</si>
  <si>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</si>
  <si>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</si>
  <si>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</si>
  <si>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</si>
  <si>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</si>
  <si>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</si>
  <si>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</si>
  <si>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</si>
  <si>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</si>
  <si>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</si>
  <si>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</si>
  <si>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</si>
  <si>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</si>
  <si>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</si>
  <si>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</si>
  <si>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</si>
  <si>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</si>
  <si>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</si>
  <si>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</si>
  <si>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</si>
  <si>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</si>
  <si>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</si>
  <si>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</si>
  <si>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</si>
  <si>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</si>
  <si>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</si>
  <si>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</si>
  <si>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</si>
  <si>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</si>
  <si>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</si>
  <si>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</si>
  <si>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</si>
  <si>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</si>
  <si>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</si>
  <si>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</si>
  <si>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</si>
  <si>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Администрация Паевского сельского поселения Кадошкинского муниципального района Республики Мордовия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</si>
  <si>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</si>
  <si>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</si>
  <si>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</si>
  <si>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</si>
  <si>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</si>
  <si>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</si>
  <si>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</si>
  <si>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</si>
  <si>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</si>
  <si>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</si>
  <si>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</si>
  <si>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91811105035100000120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</si>
  <si>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</si>
  <si>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</si>
  <si>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</si>
  <si>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</si>
  <si>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</si>
  <si>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</si>
  <si>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</si>
  <si>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918</t>
  </si>
  <si>
    <t>91820230024100000150</t>
  </si>
  <si>
    <t>91820235118100000150</t>
  </si>
  <si>
    <t>91820240014100000150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</si>
  <si>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</si>
  <si>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</si>
  <si>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</si>
  <si>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</si>
  <si>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</si>
  <si>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</si>
  <si>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</si>
  <si>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</si>
  <si>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</si>
  <si>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</si>
  <si>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</si>
  <si>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</si>
  <si>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</si>
  <si>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</si>
  <si>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</si>
  <si>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</si>
  <si>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</si>
  <si>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Резервный фонд администрации Паевского сельского поселения Кадошкинского муниципального района Республики Мордовия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</si>
  <si>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</si>
  <si>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</si>
  <si>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</si>
  <si>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</si>
  <si>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</si>
  <si>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</si>
  <si>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</si>
  <si>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</si>
  <si>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</si>
  <si>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</si>
  <si>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</si>
  <si>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</si>
  <si>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</si>
  <si>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</si>
  <si>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</si>
  <si>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</si>
  <si>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</si>
  <si>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</si>
  <si>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</si>
  <si>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</si>
  <si>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</si>
  <si>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</si>
  <si>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</si>
  <si>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</si>
  <si>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Высшее должностное лицо</t>
  </si>
  <si>
    <t>Непрограммные расходы главных распорядителей средств бюджета Паевского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</si>
  <si>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Паевского сельского поселения Кадошкинского муниципального района Республики Мордовия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</si>
  <si>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</si>
  <si>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</si>
  <si>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</si>
  <si>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 ДОХОДЫ 
БЮДЖЕТА ПАЕВСКОГО СЕЛЬСКОГО ПОСЕЛЕНИЯ КАДОШКИНСКОГО МУНИЦИПАЛЬНОГО РАЙОНА РЕСПУБЛИКИ МОРДОВИЯ 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</si>
  <si>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</si>
  <si>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</si>
  <si>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</si>
  <si>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</si>
  <si>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</si>
  <si>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</si>
  <si>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</si>
  <si>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</si>
  <si>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</si>
  <si>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</si>
  <si>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</si>
  <si>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</si>
  <si>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</si>
  <si>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</si>
  <si>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</si>
  <si>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</si>
  <si>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</si>
  <si>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</si>
  <si>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99</t>
  </si>
  <si>
    <t>41990</t>
  </si>
  <si>
    <t>Дотации бюджетам сельских поселений на поддержку мер по обеспечению сбалансированности бюджетов</t>
  </si>
  <si>
    <t>00020210000000000150</t>
  </si>
  <si>
    <t>Дотации бюджетам бюджетной системы Российской Федерации</t>
  </si>
  <si>
    <t>91820215001100000150</t>
  </si>
  <si>
    <t>91820215002100000150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</si>
  <si>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</si>
  <si>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</si>
  <si>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</si>
  <si>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</si>
  <si>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</si>
  <si>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</si>
  <si>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</si>
  <si>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000 01 03 01 00 00 0000 800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</si>
  <si>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</si>
  <si>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</si>
  <si>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</si>
  <si>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</si>
  <si>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 xml:space="preserve"> (тыс. рублей)</t>
  </si>
  <si>
    <t>Прз</t>
  </si>
  <si>
    <t>Цср</t>
  </si>
  <si>
    <t>Вр</t>
  </si>
  <si>
    <t/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</si>
  <si>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</si>
  <si>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</si>
  <si>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</si>
  <si>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</si>
  <si>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</si>
  <si>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</si>
  <si>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</si>
  <si>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</si>
  <si>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</si>
  <si>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91820229999100000150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</si>
  <si>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</si>
  <si>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</si>
  <si>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</si>
  <si>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</si>
  <si>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</si>
  <si>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Целевая программа "Профилактика наркомании и токсикомании на территории Паевского сельского поселения на 2022-2024 годы"</t>
  </si>
  <si>
    <t>20</t>
  </si>
  <si>
    <t>Мероприятия в области противодействия злоупотреблению наркотиками и их незаконному обороту</t>
  </si>
  <si>
    <t>42100</t>
  </si>
  <si>
    <t>08</t>
  </si>
  <si>
    <t>Мероприятия по обеспечению пожарной безопасности</t>
  </si>
  <si>
    <t>42120</t>
  </si>
  <si>
    <t>Другие общегосударственные вопросы</t>
  </si>
  <si>
    <t>Антикоррупционная программа Паевского сельского поселения на 2022-2024 годы</t>
  </si>
  <si>
    <t>23</t>
  </si>
  <si>
    <t>Мероприятия по противодействию и профилактике коррупции</t>
  </si>
  <si>
    <t>42380</t>
  </si>
  <si>
    <t>44101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</si>
  <si>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</si>
  <si>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</si>
  <si>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Паевского  сельского поселения Кадошкинского  муниципального района Республики Мордовия на 2023-2025 годы»</t>
  </si>
  <si>
    <t>Программа «Комплексное развитие транспортной инфраструктуры Паевского сельского поселения  Кадошкинского муниципального района Республики Мордовия на 2018 – 2030 годы»</t>
  </si>
  <si>
    <t>Условно утвержденные расходы</t>
  </si>
  <si>
    <t>2026 год</t>
  </si>
  <si>
    <t>Целевая программа "Профилактика наркомании и токсикомании на территории Паевского сельского поселения на 2022-2025 годы"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</si>
  <si>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</si>
  <si>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1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</si>
  <si>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2027 год</t>
  </si>
  <si>
    <t>Приложение 2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</si>
  <si>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ВЕДОМСТВЕННАЯ СТРУКТУРА
РАСХОДОВ БЮДЖЕТА ПАЕВСКОГО СЕЛЬСКОГО ПОСЕЛЕНИЯ КАДОШКИНСКОГО МУНИЦИПАЛЬНОГО РАЙОНА РЕСПУБЛИКИ МОРДОВИЯ НА 2025 ГОД И НА ПЛАНОВЫЙ ПЕРИОД 2026 И 2027 ГОДОВ 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</si>
  <si>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</si>
  <si>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</si>
  <si>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</si>
  <si>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«Профилактика терроризма и экстремизма на территории Паевского сельского  поселения на 2024-2028  годы»</t>
  </si>
  <si>
    <t>Приложение 3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</si>
  <si>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
БЮДЖЕТНЫХ АССИГНОВАНИЙ БЮДЖЕТА ПАЕВСКОГО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</t>
  </si>
  <si>
    <t>Расходы на обеспечение выполнения функций органов местного самоуправления</t>
  </si>
  <si>
    <t>9Д184</t>
  </si>
  <si>
    <t>Иные межбюджетные трансферты на осуществление полномочий по организации в границах поселения электро-, газо- и водоснабжения населения, водоотведения в пределах полномочий, установленных законодательством Российской Федерации</t>
  </si>
  <si>
    <t>Приложение 4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</si>
  <si>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 
БЮДЖЕТНЫХ АССИГНОВАНИЙ БЮДЖЕТА ПАЕВСКОГО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2025 ГОД НА ПЛАНОВЫЙ ПЕРИОД 2026 И 2027 ГОДОВ</t>
  </si>
  <si>
    <t>Приложение 5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</si>
  <si>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ИСТОЧНИКИ 
ВНУТРЕННЕГО ФИНАНСИРОВАНИЯ ДЕФИЦИТА  БЮДЖЕТА  ПАЕВСКОГО СЕЛЬСКОГО ПОСЕЛЕНИЯ КАДОШКИНСКОГО МУНИЦИПАЛЬНОГО РАЙОНА РЕСПУБЛИКИ МОРДОВИЯ НА 2025 ГОД И НА ПЛАНОВЫЙ ПЕРИОД 2026 И 2027 ГОДОВ</t>
  </si>
  <si>
    <t>Приложение 6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</si>
  <si>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ПРОГРАММА 
МУНИЦИПАЛЬНЫХ ВНУТРЕННИХ ЗАИМСТВОВАНИЙ ПАЕВСКОГО СЕЛЬСКОГО ПОСЕЛЕНИЯ КАДОШКИНСКОГО МУНИЦИПАЛЬНОГО РАЙОНА РЕСПУБЛИКИ МОРДОВИЯ НА 2025 ГОД И НА ПЛАНОВЫЙ ПЕРИОД 2026 И 2027 ГОДОВ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</si>
  <si>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</si>
  <si>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Организация опашки населенных пунктов: с.Паево, с. Глушково,        </t>
  </si>
  <si>
    <t>Муниципальная программа «Обеспечение пожарной безопасности на территории Паевскогосельского поселения Кадошкинского  муниципального района Республики Мордовия на 2025 - 2027 годы»</t>
  </si>
  <si>
    <t>Муниципальная программа «Оформление в собственность автомобильных дорог общего пользования местного значения в границах населенных пунктов на территории Паевского сельского поселения Кадошкинского муниципального района Республики Мордовия в 2024-2026 годах»</t>
  </si>
  <si>
    <t>00020700000000000150</t>
  </si>
  <si>
    <t>ПРОЧИЕ БЕЗВОЗМЕЗДНЫЕ ПОСТУПЛЕНИЯ</t>
  </si>
  <si>
    <t>Прочие безвозмездные поступления в бюджеты сельских поселений</t>
  </si>
  <si>
    <t>91820705030100000150</t>
  </si>
  <si>
    <t>+737,83+50</t>
  </si>
  <si>
    <t>+866,2+178,2</t>
  </si>
  <si>
    <t>+290</t>
  </si>
  <si>
    <t>+584,95</t>
  </si>
  <si>
    <t>+737,83</t>
  </si>
  <si>
    <t>+50</t>
  </si>
  <si>
    <t>+51,5</t>
  </si>
  <si>
    <t>27</t>
  </si>
  <si>
    <t>-19,99297</t>
  </si>
  <si>
    <t>+19,99297</t>
  </si>
  <si>
    <t>Основное мероприятие "Уличное освещение Паевского сельского поселения Кадошкинского муниципального района Республики Мордовия"</t>
  </si>
  <si>
    <t>План мероприятий Паевского сельского поселения Кадошкинского муниципального района Республики Мордовия</t>
  </si>
  <si>
    <t>Субсидии на софинансирование расходных обязательств по благоустройству территории</t>
  </si>
  <si>
    <t>Основное мероприятие "Поддержание и улучшение санитарного и эстетического состояния территории Паевского сельского поселения Кадошкинского муниципального района Республики Мордовия"</t>
  </si>
  <si>
    <t>Основное мероприятие "Благоустройство территории Паевского сельского поселения Кадошкинского муниципального района Республики Мордовия (в части составления и экспертиз проектно-сметных расчетов, изготовления, установки, капитального ремонта и ремонта памятников воинам, погибшим в годы Великой Отечественной войны 1941 - 1945 годов, памятников в память о военнослужащих, погибших в ходе специальной военной операции, мемориальных досок с информацией о погибшем (умершем) участнике специальной военной операции)</t>
  </si>
  <si>
    <t>+180</t>
  </si>
  <si>
    <t>-200</t>
  </si>
  <si>
    <t>-60</t>
  </si>
  <si>
    <t>-102,05</t>
  </si>
  <si>
    <t>43010</t>
  </si>
  <si>
    <t>43040</t>
  </si>
  <si>
    <t>44206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</si>
</sst>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7" x14ac:knownFonts="1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5" fillId="0" borderId="0"/>
  </cellStyleXfs>
  <cellXfs count="252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2" borderId="1" xfId="1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Fill="1" applyBorder="1"/>
    <xf numFmtId="0" fontId="3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164" fontId="3" fillId="0" borderId="1" xfId="0" applyNumberFormat="1" applyFont="1" applyBorder="1"/>
    <xf numFmtId="164" fontId="3" fillId="0" borderId="7" xfId="0" applyNumberFormat="1" applyFont="1" applyBorder="1"/>
    <xf numFmtId="164" fontId="4" fillId="0" borderId="1" xfId="0" applyNumberFormat="1" applyFont="1" applyFill="1" applyBorder="1"/>
    <xf numFmtId="164" fontId="4" fillId="0" borderId="1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4" applyFont="1" applyBorder="1"/>
    <xf numFmtId="0" fontId="2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2" borderId="1" xfId="1" applyNumberFormat="1" applyFont="1" applyFill="1" applyBorder="1" applyAlignment="1">
      <alignment horizontal="right"/>
    </xf>
    <xf numFmtId="0" fontId="3" fillId="2" borderId="1" xfId="0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165" fontId="4" fillId="0" borderId="1" xfId="4" applyNumberFormat="1" applyFont="1" applyBorder="1" applyAlignment="1">
      <alignment horizontal="center"/>
    </xf>
    <xf numFmtId="0" fontId="4" fillId="0" borderId="0" xfId="4" applyFont="1" applyBorder="1"/>
    <xf numFmtId="165" fontId="3" fillId="0" borderId="1" xfId="4" applyNumberFormat="1" applyFont="1" applyBorder="1" applyAlignment="1">
      <alignment horizontal="center"/>
    </xf>
    <xf numFmtId="49" fontId="3" fillId="0" borderId="1" xfId="4" applyNumberFormat="1" applyFont="1" applyBorder="1" applyAlignment="1">
      <alignment horizontal="center" vertical="center"/>
    </xf>
    <xf numFmtId="165" fontId="3" fillId="0" borderId="0" xfId="4" applyNumberFormat="1" applyFont="1" applyBorder="1"/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164" fontId="3" fillId="3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3" fillId="2" borderId="0" xfId="4" applyFont="1" applyFill="1" applyBorder="1" applyAlignment="1"/>
    <xf numFmtId="0" fontId="3" fillId="2" borderId="0" xfId="4" applyFont="1" applyFill="1" applyBorder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3" fillId="2" borderId="0" xfId="0" applyFont="1" applyFill="1" applyBorder="1" applyAlignment="1">
      <alignment vertical="top"/>
    </xf>
    <xf numFmtId="0" fontId="2" fillId="2" borderId="0" xfId="0" applyFont="1" applyFill="1" applyBorder="1"/>
    <xf numFmtId="0" fontId="4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49" fontId="4" fillId="2" borderId="7" xfId="1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/>
    <xf numFmtId="0" fontId="3" fillId="2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vertical="top"/>
    </xf>
    <xf numFmtId="49" fontId="3" fillId="2" borderId="1" xfId="1" applyNumberFormat="1" applyFont="1" applyFill="1" applyBorder="1" applyAlignment="1">
      <alignment horizontal="center" wrapText="1"/>
    </xf>
    <xf numFmtId="49" fontId="3" fillId="2" borderId="8" xfId="1" applyNumberFormat="1" applyFont="1" applyFill="1" applyBorder="1" applyAlignment="1">
      <alignment horizontal="center" wrapText="1"/>
    </xf>
    <xf numFmtId="0" fontId="3" fillId="2" borderId="0" xfId="0" applyFont="1" applyFill="1" applyBorder="1"/>
    <xf numFmtId="0" fontId="10" fillId="2" borderId="0" xfId="0" applyFont="1" applyFill="1" applyAlignment="1">
      <alignment vertical="top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/>
    <xf numFmtId="49" fontId="4" fillId="2" borderId="8" xfId="1" applyNumberFormat="1" applyFont="1" applyFill="1" applyBorder="1" applyAlignment="1">
      <alignment horizontal="center"/>
    </xf>
    <xf numFmtId="49" fontId="3" fillId="2" borderId="8" xfId="1" applyNumberFormat="1" applyFont="1" applyFill="1" applyBorder="1" applyAlignment="1">
      <alignment horizontal="center"/>
    </xf>
    <xf numFmtId="0" fontId="3" fillId="2" borderId="4" xfId="1" applyFont="1" applyFill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center"/>
    </xf>
    <xf numFmtId="0" fontId="4" fillId="2" borderId="16" xfId="0" applyFont="1" applyFill="1" applyBorder="1" applyAlignment="1">
      <alignment vertical="center" wrapText="1"/>
    </xf>
    <xf numFmtId="0" fontId="4" fillId="2" borderId="1" xfId="0" applyFont="1" applyFill="1" applyBorder="1"/>
    <xf numFmtId="49" fontId="3" fillId="2" borderId="1" xfId="0" applyNumberFormat="1" applyFont="1" applyFill="1" applyBorder="1" applyAlignment="1">
      <alignment horizontal="center" wrapText="1"/>
    </xf>
    <xf numFmtId="0" fontId="4" fillId="2" borderId="7" xfId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 vertical="top" wrapText="1"/>
    </xf>
    <xf numFmtId="2" fontId="4" fillId="2" borderId="1" xfId="1" applyNumberFormat="1" applyFont="1" applyFill="1" applyBorder="1" applyAlignment="1"/>
    <xf numFmtId="0" fontId="3" fillId="2" borderId="1" xfId="1" applyFont="1" applyFill="1" applyBorder="1" applyAlignment="1">
      <alignment horizontal="center"/>
    </xf>
    <xf numFmtId="165" fontId="3" fillId="2" borderId="0" xfId="0" applyNumberFormat="1" applyFont="1" applyFill="1"/>
    <xf numFmtId="0" fontId="4" fillId="2" borderId="0" xfId="0" applyFont="1" applyFill="1" applyBorder="1"/>
    <xf numFmtId="0" fontId="10" fillId="4" borderId="1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12" fillId="2" borderId="0" xfId="0" applyFont="1" applyFill="1" applyBorder="1"/>
    <xf numFmtId="0" fontId="12" fillId="2" borderId="0" xfId="0" applyFont="1" applyFill="1"/>
    <xf numFmtId="49" fontId="3" fillId="2" borderId="1" xfId="2" applyNumberFormat="1" applyFont="1" applyFill="1" applyBorder="1" applyAlignment="1" applyProtection="1">
      <alignment horizontal="center"/>
    </xf>
    <xf numFmtId="0" fontId="3" fillId="2" borderId="1" xfId="2" applyFont="1" applyFill="1" applyBorder="1" applyAlignment="1">
      <alignment vertical="top" wrapText="1"/>
    </xf>
    <xf numFmtId="0" fontId="2" fillId="2" borderId="0" xfId="0" applyFont="1" applyFill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11" fillId="2" borderId="0" xfId="4" applyFont="1" applyFill="1" applyBorder="1" applyAlignment="1">
      <alignment horizontal="left"/>
    </xf>
    <xf numFmtId="0" fontId="5" fillId="2" borderId="0" xfId="4" applyFont="1" applyFill="1" applyBorder="1" applyAlignment="1">
      <alignment horizontal="left" vertical="top" wrapText="1"/>
    </xf>
    <xf numFmtId="0" fontId="3" fillId="2" borderId="0" xfId="4" applyFont="1" applyFill="1" applyBorder="1" applyAlignment="1">
      <alignment horizontal="left" vertical="top" wrapText="1"/>
    </xf>
    <xf numFmtId="0" fontId="3" fillId="2" borderId="15" xfId="4" applyFont="1" applyFill="1" applyBorder="1" applyAlignment="1"/>
    <xf numFmtId="0" fontId="3" fillId="2" borderId="0" xfId="4" applyFont="1" applyFill="1" applyBorder="1" applyAlignment="1">
      <alignment horizontal="right"/>
    </xf>
    <xf numFmtId="0" fontId="3" fillId="0" borderId="1" xfId="4" applyFont="1" applyBorder="1" applyAlignment="1">
      <alignment horizontal="center" vertical="justify"/>
    </xf>
    <xf numFmtId="49" fontId="4" fillId="0" borderId="1" xfId="4" applyNumberFormat="1" applyFont="1" applyBorder="1" applyAlignment="1">
      <alignment horizontal="left" vertical="top" wrapText="1"/>
    </xf>
    <xf numFmtId="0" fontId="3" fillId="0" borderId="1" xfId="4" applyFont="1" applyBorder="1" applyAlignment="1">
      <alignment horizontal="left" vertical="top" wrapText="1"/>
    </xf>
    <xf numFmtId="49" fontId="3" fillId="0" borderId="1" xfId="4" applyNumberFormat="1" applyFont="1" applyFill="1" applyBorder="1" applyAlignment="1">
      <alignment horizontal="left" vertical="top"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left" vertical="top" wrapText="1"/>
    </xf>
    <xf numFmtId="164" fontId="3" fillId="0" borderId="1" xfId="4" applyNumberFormat="1" applyFont="1" applyBorder="1" applyAlignment="1">
      <alignment horizontal="center"/>
    </xf>
    <xf numFmtId="0" fontId="5" fillId="2" borderId="0" xfId="3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3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wrapText="1"/>
    </xf>
    <xf numFmtId="0" fontId="3" fillId="0" borderId="1" xfId="3" applyFont="1" applyBorder="1" applyAlignment="1">
      <alignment vertical="top" wrapText="1"/>
    </xf>
    <xf numFmtId="0" fontId="3" fillId="0" borderId="1" xfId="3" applyFont="1" applyBorder="1" applyAlignment="1">
      <alignment wrapText="1"/>
    </xf>
    <xf numFmtId="0" fontId="4" fillId="0" borderId="1" xfId="3" applyFont="1" applyBorder="1" applyAlignment="1">
      <alignment horizontal="center" vertical="top" wrapText="1"/>
    </xf>
    <xf numFmtId="0" fontId="4" fillId="0" borderId="1" xfId="3" applyFont="1" applyBorder="1" applyAlignment="1">
      <alignment vertical="top" wrapText="1"/>
    </xf>
    <xf numFmtId="165" fontId="3" fillId="2" borderId="1" xfId="0" applyNumberFormat="1" applyFont="1" applyFill="1" applyBorder="1"/>
    <xf numFmtId="49" fontId="4" fillId="2" borderId="1" xfId="2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18" xfId="0" applyNumberFormat="1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18" xfId="0" applyNumberFormat="1" applyFont="1" applyFill="1" applyBorder="1" applyAlignment="1">
      <alignment horizontal="right" wrapText="1"/>
    </xf>
    <xf numFmtId="166" fontId="3" fillId="0" borderId="18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4" fontId="4" fillId="0" borderId="5" xfId="0" applyNumberFormat="1" applyFont="1" applyBorder="1"/>
    <xf numFmtId="0" fontId="3" fillId="0" borderId="19" xfId="0" applyFont="1" applyBorder="1" applyAlignment="1">
      <alignment horizontal="justify" vertical="top" wrapText="1"/>
    </xf>
    <xf numFmtId="0" fontId="4" fillId="2" borderId="14" xfId="0" applyFont="1" applyFill="1" applyBorder="1" applyAlignment="1">
      <alignment horizontal="center" vertical="top" wrapText="1"/>
    </xf>
    <xf numFmtId="166" fontId="3" fillId="0" borderId="20" xfId="0" applyNumberFormat="1" applyFont="1" applyFill="1" applyBorder="1" applyAlignment="1">
      <alignment horizontal="right" vertical="top" wrapText="1"/>
    </xf>
    <xf numFmtId="165" fontId="3" fillId="0" borderId="20" xfId="5" applyNumberFormat="1" applyFont="1" applyFill="1" applyBorder="1" applyAlignment="1">
      <alignment horizontal="right" vertical="top" wrapText="1"/>
    </xf>
    <xf numFmtId="165" fontId="8" fillId="0" borderId="21" xfId="0" applyNumberFormat="1" applyFont="1" applyFill="1" applyBorder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/>
    <xf numFmtId="49" fontId="9" fillId="2" borderId="1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top"/>
    </xf>
    <xf numFmtId="49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/>
    </xf>
    <xf numFmtId="49" fontId="13" fillId="2" borderId="1" xfId="1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top" wrapText="1"/>
    </xf>
    <xf numFmtId="0" fontId="2" fillId="0" borderId="0" xfId="0" applyFont="1" applyFill="1"/>
    <xf numFmtId="0" fontId="4" fillId="0" borderId="1" xfId="6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/>
    </xf>
    <xf numFmtId="165" fontId="3" fillId="0" borderId="1" xfId="4" applyNumberFormat="1" applyFont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49" fontId="3" fillId="2" borderId="11" xfId="1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49" fontId="4" fillId="2" borderId="11" xfId="1" applyNumberFormat="1" applyFont="1" applyFill="1" applyBorder="1" applyAlignment="1">
      <alignment horizontal="center"/>
    </xf>
    <xf numFmtId="49" fontId="4" fillId="2" borderId="11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vertical="top" wrapText="1"/>
    </xf>
    <xf numFmtId="49" fontId="3" fillId="2" borderId="9" xfId="1" applyNumberFormat="1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165" fontId="8" fillId="0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24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49" fontId="3" fillId="2" borderId="25" xfId="0" applyNumberFormat="1" applyFont="1" applyFill="1" applyBorder="1" applyAlignment="1">
      <alignment horizontal="center"/>
    </xf>
    <xf numFmtId="49" fontId="4" fillId="2" borderId="24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49" fontId="4" fillId="2" borderId="25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49" fontId="4" fillId="2" borderId="0" xfId="0" applyNumberFormat="1" applyFont="1" applyFill="1"/>
    <xf numFmtId="49" fontId="4" fillId="2" borderId="0" xfId="0" applyNumberFormat="1" applyFont="1" applyFill="1" applyBorder="1"/>
    <xf numFmtId="49" fontId="4" fillId="2" borderId="0" xfId="0" applyNumberFormat="1" applyFont="1" applyFill="1" applyAlignment="1">
      <alignment vertical="center" wrapText="1"/>
    </xf>
    <xf numFmtId="49" fontId="12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2" fillId="2" borderId="0" xfId="0" applyNumberFormat="1" applyFont="1" applyFill="1"/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4" fillId="0" borderId="22" xfId="0" applyNumberFormat="1" applyFont="1" applyFill="1" applyBorder="1" applyAlignment="1">
      <alignment horizontal="center" vertical="center" wrapText="1"/>
    </xf>
    <xf numFmtId="49" fontId="4" fillId="2" borderId="26" xfId="1" applyNumberFormat="1" applyFont="1" applyFill="1" applyBorder="1" applyAlignment="1">
      <alignment horizontal="center"/>
    </xf>
    <xf numFmtId="49" fontId="4" fillId="2" borderId="4" xfId="1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 vertical="top"/>
    </xf>
    <xf numFmtId="49" fontId="4" fillId="0" borderId="22" xfId="0" applyNumberFormat="1" applyFont="1" applyFill="1" applyBorder="1" applyAlignment="1">
      <alignment horizontal="left" wrapText="1"/>
    </xf>
    <xf numFmtId="165" fontId="4" fillId="2" borderId="1" xfId="0" applyNumberFormat="1" applyFont="1" applyFill="1" applyBorder="1"/>
    <xf numFmtId="49" fontId="3" fillId="0" borderId="22" xfId="0" applyNumberFormat="1" applyFont="1" applyFill="1" applyBorder="1" applyAlignment="1">
      <alignment horizontal="left" wrapText="1"/>
    </xf>
    <xf numFmtId="49" fontId="3" fillId="0" borderId="8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3" fillId="0" borderId="1" xfId="2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3" fillId="0" borderId="11" xfId="2" applyNumberFormat="1" applyFont="1" applyFill="1" applyBorder="1" applyAlignment="1" applyProtection="1">
      <alignment horizontal="center"/>
    </xf>
    <xf numFmtId="49" fontId="3" fillId="0" borderId="1" xfId="2" applyNumberFormat="1" applyFont="1" applyFill="1" applyBorder="1" applyAlignment="1" applyProtection="1">
      <alignment horizontal="center"/>
    </xf>
    <xf numFmtId="0" fontId="3" fillId="0" borderId="1" xfId="1" applyFont="1" applyFill="1" applyBorder="1" applyAlignment="1">
      <alignment horizontal="left" vertical="top" wrapText="1"/>
    </xf>
    <xf numFmtId="0" fontId="4" fillId="0" borderId="5" xfId="2" applyFont="1" applyFill="1" applyBorder="1" applyAlignment="1">
      <alignment vertical="top" wrapText="1"/>
    </xf>
    <xf numFmtId="49" fontId="4" fillId="0" borderId="1" xfId="1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49" fontId="4" fillId="0" borderId="11" xfId="2" applyNumberFormat="1" applyFont="1" applyFill="1" applyBorder="1" applyAlignment="1" applyProtection="1">
      <alignment horizontal="center"/>
    </xf>
    <xf numFmtId="49" fontId="4" fillId="0" borderId="1" xfId="2" applyNumberFormat="1" applyFont="1" applyFill="1" applyBorder="1" applyAlignment="1" applyProtection="1">
      <alignment horizontal="center"/>
    </xf>
    <xf numFmtId="0" fontId="3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3" fillId="2" borderId="14" xfId="0" applyFont="1" applyFill="1" applyBorder="1" applyAlignment="1">
      <alignment horizontal="right"/>
    </xf>
    <xf numFmtId="0" fontId="14" fillId="0" borderId="22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14" fillId="0" borderId="2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2" applyNumberFormat="1" applyFont="1" applyFill="1" applyBorder="1" applyAlignment="1" applyProtection="1">
      <alignment horizontal="center" vertical="top" wrapText="1"/>
    </xf>
    <xf numFmtId="0" fontId="4" fillId="2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/>
    </xf>
    <xf numFmtId="0" fontId="4" fillId="2" borderId="9" xfId="3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center"/>
    </xf>
    <xf numFmtId="0" fontId="4" fillId="2" borderId="8" xfId="3" applyFont="1" applyFill="1" applyBorder="1" applyAlignment="1">
      <alignment horizontal="center"/>
    </xf>
    <xf numFmtId="0" fontId="4" fillId="2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100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33"/>
  <sheetViews>
    <sheetView view="pageBreakPreview" topLeftCell="A13" zoomScaleNormal="75" zoomScaleSheetLayoutView="100" workbookViewId="0">
      <selection activeCell="F27" sqref="F27"/>
    </sheetView>
  </sheetViews>
  <sheetFormatPr defaultColWidth="8.5703125" defaultRowHeight="15.75" x14ac:dyDescent="0.2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9" customWidth="1"/>
    <col min="5" max="5" width="14.85546875" style="19" customWidth="1"/>
    <col min="6" max="6" width="10" style="202" customWidth="1"/>
    <col min="7" max="8" width="8.5703125" style="203"/>
    <col min="9" max="16384" width="8.5703125" style="19"/>
  </cols>
  <sheetData>
    <row r="1" spans="1:5" ht="117" customHeight="1" x14ac:dyDescent="0.25">
      <c r="A1" s="16"/>
      <c r="B1" s="16"/>
      <c r="C1" s="230" t="s">
        <v>224</v>
      </c>
      <c r="D1" s="230"/>
      <c r="E1" s="230"/>
    </row>
    <row r="2" spans="1:5" ht="42" customHeight="1" x14ac:dyDescent="0.25">
      <c r="A2" s="236" t="s">
        <v>145</v>
      </c>
      <c r="B2" s="236"/>
      <c r="C2" s="236"/>
      <c r="D2" s="236"/>
      <c r="E2" s="236"/>
    </row>
    <row r="3" spans="1:5" x14ac:dyDescent="0.25">
      <c r="A3" s="36"/>
      <c r="B3" s="36"/>
      <c r="C3" s="237" t="s">
        <v>0</v>
      </c>
      <c r="D3" s="237"/>
      <c r="E3" s="237"/>
    </row>
    <row r="4" spans="1:5" ht="32.25" customHeight="1" x14ac:dyDescent="0.25">
      <c r="A4" s="232" t="s">
        <v>1</v>
      </c>
      <c r="B4" s="234" t="s">
        <v>2</v>
      </c>
      <c r="C4" s="231" t="s">
        <v>3</v>
      </c>
      <c r="D4" s="231"/>
      <c r="E4" s="231"/>
    </row>
    <row r="5" spans="1:5" x14ac:dyDescent="0.25">
      <c r="A5" s="233"/>
      <c r="B5" s="235"/>
      <c r="C5" s="208" t="s">
        <v>193</v>
      </c>
      <c r="D5" s="208" t="s">
        <v>221</v>
      </c>
      <c r="E5" s="208" t="s">
        <v>225</v>
      </c>
    </row>
    <row r="6" spans="1:5" x14ac:dyDescent="0.25">
      <c r="A6" s="20">
        <v>1</v>
      </c>
      <c r="B6" s="20">
        <v>2</v>
      </c>
      <c r="C6" s="21">
        <v>3</v>
      </c>
      <c r="D6" s="21">
        <v>4</v>
      </c>
      <c r="E6" s="56">
        <v>5</v>
      </c>
    </row>
    <row r="7" spans="1:5" x14ac:dyDescent="0.25">
      <c r="A7" s="22"/>
      <c r="B7" s="23" t="s">
        <v>4</v>
      </c>
      <c r="C7" s="24">
        <f>SUM(C8+C21+C32)</f>
        <v>4485.53</v>
      </c>
      <c r="D7" s="24">
        <f>SUM(D8+D21)</f>
        <v>2009.6999999999998</v>
      </c>
      <c r="E7" s="14">
        <f>SUM(E8+E21)</f>
        <v>2213.1999999999998</v>
      </c>
    </row>
    <row r="8" spans="1:5" x14ac:dyDescent="0.25">
      <c r="A8" s="25" t="s">
        <v>68</v>
      </c>
      <c r="B8" s="23" t="s">
        <v>74</v>
      </c>
      <c r="C8" s="26">
        <f>SUM(C9+C12+C14+C16+C19)</f>
        <v>649.69999999999993</v>
      </c>
      <c r="D8" s="26">
        <f t="shared" ref="D8:E8" si="0">SUM(D9+D12+D14+D16+D19)</f>
        <v>672.9</v>
      </c>
      <c r="E8" s="26">
        <f t="shared" si="0"/>
        <v>706.8</v>
      </c>
    </row>
    <row r="9" spans="1:5" x14ac:dyDescent="0.25">
      <c r="A9" s="25" t="s">
        <v>69</v>
      </c>
      <c r="B9" s="23" t="s">
        <v>5</v>
      </c>
      <c r="C9" s="26">
        <f t="shared" ref="C9:E10" si="1">SUM(C10)</f>
        <v>105.9</v>
      </c>
      <c r="D9" s="26">
        <f t="shared" si="1"/>
        <v>111.1</v>
      </c>
      <c r="E9" s="15">
        <f t="shared" si="1"/>
        <v>123.5</v>
      </c>
    </row>
    <row r="10" spans="1:5" ht="16.5" thickBot="1" x14ac:dyDescent="0.3">
      <c r="A10" s="25" t="s">
        <v>6</v>
      </c>
      <c r="B10" s="23" t="s">
        <v>7</v>
      </c>
      <c r="C10" s="153">
        <f t="shared" si="1"/>
        <v>105.9</v>
      </c>
      <c r="D10" s="153">
        <f t="shared" si="1"/>
        <v>111.1</v>
      </c>
      <c r="E10" s="154">
        <f t="shared" si="1"/>
        <v>123.5</v>
      </c>
    </row>
    <row r="11" spans="1:5" ht="63" x14ac:dyDescent="0.25">
      <c r="A11" s="27" t="s">
        <v>75</v>
      </c>
      <c r="B11" s="8" t="s">
        <v>76</v>
      </c>
      <c r="C11" s="157">
        <v>105.9</v>
      </c>
      <c r="D11" s="158">
        <v>111.1</v>
      </c>
      <c r="E11" s="159">
        <v>123.5</v>
      </c>
    </row>
    <row r="12" spans="1:5" ht="17.25" customHeight="1" x14ac:dyDescent="0.25">
      <c r="A12" s="25" t="s">
        <v>70</v>
      </c>
      <c r="B12" s="23" t="s">
        <v>8</v>
      </c>
      <c r="C12" s="26">
        <f>SUM(C13)</f>
        <v>5.0999999999999996</v>
      </c>
      <c r="D12" s="26">
        <f>SUM(D13)</f>
        <v>5.4</v>
      </c>
      <c r="E12" s="15">
        <f>SUM(E13)</f>
        <v>5.6</v>
      </c>
    </row>
    <row r="13" spans="1:5" ht="24" customHeight="1" x14ac:dyDescent="0.25">
      <c r="A13" s="27" t="s">
        <v>77</v>
      </c>
      <c r="B13" s="8" t="s">
        <v>9</v>
      </c>
      <c r="C13" s="146">
        <v>5.0999999999999996</v>
      </c>
      <c r="D13" s="146">
        <v>5.4</v>
      </c>
      <c r="E13" s="152">
        <v>5.6</v>
      </c>
    </row>
    <row r="14" spans="1:5" x14ac:dyDescent="0.25">
      <c r="A14" s="25" t="s">
        <v>71</v>
      </c>
      <c r="B14" s="23" t="s">
        <v>78</v>
      </c>
      <c r="C14" s="26">
        <f>SUM(C15)</f>
        <v>102.9</v>
      </c>
      <c r="D14" s="26">
        <f>SUM(D15)</f>
        <v>101</v>
      </c>
      <c r="E14" s="15">
        <f>SUM(E15)</f>
        <v>99.7</v>
      </c>
    </row>
    <row r="15" spans="1:5" ht="33" customHeight="1" x14ac:dyDescent="0.25">
      <c r="A15" s="27" t="s">
        <v>79</v>
      </c>
      <c r="B15" s="28" t="s">
        <v>80</v>
      </c>
      <c r="C15" s="146">
        <v>102.9</v>
      </c>
      <c r="D15" s="147">
        <v>101</v>
      </c>
      <c r="E15" s="148">
        <v>99.7</v>
      </c>
    </row>
    <row r="16" spans="1:5" x14ac:dyDescent="0.25">
      <c r="A16" s="25" t="s">
        <v>72</v>
      </c>
      <c r="B16" s="3" t="s">
        <v>10</v>
      </c>
      <c r="C16" s="26">
        <f>SUM(C17+C18)</f>
        <v>390.5</v>
      </c>
      <c r="D16" s="26">
        <f>SUM(D17+D18)</f>
        <v>408.3</v>
      </c>
      <c r="E16" s="15">
        <f>SUM(E17+E18)</f>
        <v>429</v>
      </c>
    </row>
    <row r="17" spans="1:8" ht="31.5" x14ac:dyDescent="0.25">
      <c r="A17" s="27" t="s">
        <v>81</v>
      </c>
      <c r="B17" s="28" t="s">
        <v>82</v>
      </c>
      <c r="C17" s="146">
        <v>130</v>
      </c>
      <c r="D17" s="147">
        <v>130</v>
      </c>
      <c r="E17" s="148">
        <v>135</v>
      </c>
    </row>
    <row r="18" spans="1:8" s="2" customFormat="1" ht="31.5" x14ac:dyDescent="0.25">
      <c r="A18" s="27" t="s">
        <v>83</v>
      </c>
      <c r="B18" s="28" t="s">
        <v>84</v>
      </c>
      <c r="C18" s="146">
        <v>260.5</v>
      </c>
      <c r="D18" s="147">
        <v>278.3</v>
      </c>
      <c r="E18" s="148">
        <v>294</v>
      </c>
      <c r="F18" s="204"/>
      <c r="G18" s="205"/>
      <c r="H18" s="205"/>
    </row>
    <row r="19" spans="1:8" s="2" customFormat="1" ht="37.9" customHeight="1" x14ac:dyDescent="0.25">
      <c r="A19" s="25" t="s">
        <v>11</v>
      </c>
      <c r="B19" s="3" t="s">
        <v>12</v>
      </c>
      <c r="C19" s="26">
        <f>SUM(C20)</f>
        <v>45.3</v>
      </c>
      <c r="D19" s="26">
        <f>SUM(D20)</f>
        <v>47.1</v>
      </c>
      <c r="E19" s="15">
        <f>SUM(E20)</f>
        <v>49</v>
      </c>
      <c r="F19" s="204"/>
      <c r="G19" s="205"/>
      <c r="H19" s="205"/>
    </row>
    <row r="20" spans="1:8" ht="48.6" customHeight="1" x14ac:dyDescent="0.25">
      <c r="A20" s="27" t="s">
        <v>85</v>
      </c>
      <c r="B20" s="28" t="s">
        <v>172</v>
      </c>
      <c r="C20" s="146">
        <v>45.3</v>
      </c>
      <c r="D20" s="147">
        <v>47.1</v>
      </c>
      <c r="E20" s="148">
        <v>49</v>
      </c>
    </row>
    <row r="21" spans="1:8" ht="38.450000000000003" customHeight="1" x14ac:dyDescent="0.25">
      <c r="A21" s="30" t="s">
        <v>86</v>
      </c>
      <c r="B21" s="31" t="s">
        <v>87</v>
      </c>
      <c r="C21" s="26">
        <f>SUM(C27+C30+C22+C25)</f>
        <v>3635.83</v>
      </c>
      <c r="D21" s="26">
        <f t="shared" ref="D21:E21" si="2">SUM(D27+D30+D22)</f>
        <v>1336.8</v>
      </c>
      <c r="E21" s="26">
        <f t="shared" si="2"/>
        <v>1506.4</v>
      </c>
    </row>
    <row r="22" spans="1:8" ht="18" customHeight="1" x14ac:dyDescent="0.25">
      <c r="A22" s="25" t="s">
        <v>167</v>
      </c>
      <c r="B22" s="23" t="s">
        <v>168</v>
      </c>
      <c r="C22" s="26">
        <f>C23+C24</f>
        <v>984.59999999999991</v>
      </c>
      <c r="D22" s="26">
        <f t="shared" ref="D22:E22" si="3">D23+D24</f>
        <v>604.69999999999993</v>
      </c>
      <c r="E22" s="26">
        <f t="shared" si="3"/>
        <v>592.4</v>
      </c>
    </row>
    <row r="23" spans="1:8" ht="38.450000000000003" customHeight="1" x14ac:dyDescent="0.25">
      <c r="A23" s="27" t="s">
        <v>169</v>
      </c>
      <c r="B23" s="29" t="s">
        <v>137</v>
      </c>
      <c r="C23" s="13">
        <f>667.8+6.9</f>
        <v>674.69999999999993</v>
      </c>
      <c r="D23" s="13">
        <f>597.8+6.9</f>
        <v>604.69999999999993</v>
      </c>
      <c r="E23" s="13">
        <f>585.4+7</f>
        <v>592.4</v>
      </c>
    </row>
    <row r="24" spans="1:8" ht="38.450000000000003" customHeight="1" x14ac:dyDescent="0.25">
      <c r="A24" s="27" t="s">
        <v>170</v>
      </c>
      <c r="B24" s="155" t="s">
        <v>166</v>
      </c>
      <c r="C24" s="12">
        <f>309.9</f>
        <v>309.89999999999998</v>
      </c>
      <c r="D24" s="13">
        <v>0</v>
      </c>
      <c r="E24" s="13">
        <v>0</v>
      </c>
    </row>
    <row r="25" spans="1:8" ht="30.75" customHeight="1" x14ac:dyDescent="0.25">
      <c r="A25" s="25" t="s">
        <v>194</v>
      </c>
      <c r="B25" s="32" t="s">
        <v>195</v>
      </c>
      <c r="C25" s="26">
        <f>C26</f>
        <v>1044.4000000000001</v>
      </c>
      <c r="D25" s="26">
        <f t="shared" ref="D25:E25" si="4">D26</f>
        <v>0</v>
      </c>
      <c r="E25" s="26">
        <f t="shared" si="4"/>
        <v>0</v>
      </c>
    </row>
    <row r="26" spans="1:8" ht="26.25" customHeight="1" x14ac:dyDescent="0.25">
      <c r="A26" s="27" t="s">
        <v>197</v>
      </c>
      <c r="B26" s="29" t="s">
        <v>196</v>
      </c>
      <c r="C26" s="13">
        <f>866.2+178.2</f>
        <v>1044.4000000000001</v>
      </c>
      <c r="D26" s="13">
        <v>0</v>
      </c>
      <c r="E26" s="13">
        <v>0</v>
      </c>
      <c r="F26" s="202" t="s">
        <v>252</v>
      </c>
    </row>
    <row r="27" spans="1:8" ht="16.5" customHeight="1" x14ac:dyDescent="0.25">
      <c r="A27" s="25" t="s">
        <v>88</v>
      </c>
      <c r="B27" s="32" t="s">
        <v>89</v>
      </c>
      <c r="C27" s="26">
        <f>SUM(C28+C29)</f>
        <v>159.5</v>
      </c>
      <c r="D27" s="26">
        <f>SUM(D28+D29)</f>
        <v>174.4</v>
      </c>
      <c r="E27" s="15">
        <f>SUM(E28+E29)</f>
        <v>180.7</v>
      </c>
    </row>
    <row r="28" spans="1:8" ht="99" customHeight="1" x14ac:dyDescent="0.25">
      <c r="A28" s="27" t="s">
        <v>94</v>
      </c>
      <c r="B28" s="49" t="s">
        <v>162</v>
      </c>
      <c r="C28" s="13">
        <v>0.5</v>
      </c>
      <c r="D28" s="13">
        <v>0.5</v>
      </c>
      <c r="E28" s="12">
        <v>0.5</v>
      </c>
    </row>
    <row r="29" spans="1:8" ht="22.5" customHeight="1" x14ac:dyDescent="0.25">
      <c r="A29" s="27" t="s">
        <v>95</v>
      </c>
      <c r="B29" s="8" t="s">
        <v>138</v>
      </c>
      <c r="C29" s="9">
        <v>159</v>
      </c>
      <c r="D29" s="9">
        <v>173.9</v>
      </c>
      <c r="E29" s="9">
        <v>180.2</v>
      </c>
    </row>
    <row r="30" spans="1:8" ht="21" customHeight="1" x14ac:dyDescent="0.25">
      <c r="A30" s="25" t="s">
        <v>90</v>
      </c>
      <c r="B30" s="23" t="s">
        <v>91</v>
      </c>
      <c r="C30" s="24">
        <f>SUM(C31)</f>
        <v>1447.33</v>
      </c>
      <c r="D30" s="24">
        <f>SUM(D31)</f>
        <v>557.70000000000005</v>
      </c>
      <c r="E30" s="14">
        <f>SUM(E31)</f>
        <v>733.3</v>
      </c>
    </row>
    <row r="31" spans="1:8" ht="66" customHeight="1" x14ac:dyDescent="0.25">
      <c r="A31" s="27" t="s">
        <v>96</v>
      </c>
      <c r="B31" s="29" t="s">
        <v>92</v>
      </c>
      <c r="C31" s="149">
        <f>509.5+70+80+737.83+50</f>
        <v>1447.33</v>
      </c>
      <c r="D31" s="150">
        <f>527.7+30</f>
        <v>557.70000000000005</v>
      </c>
      <c r="E31" s="151">
        <f>703.3+30</f>
        <v>733.3</v>
      </c>
      <c r="F31" s="202" t="s">
        <v>251</v>
      </c>
    </row>
    <row r="32" spans="1:8" x14ac:dyDescent="0.25">
      <c r="A32" s="212" t="s">
        <v>247</v>
      </c>
      <c r="B32" s="213" t="s">
        <v>248</v>
      </c>
      <c r="C32" s="214">
        <f>C33</f>
        <v>200</v>
      </c>
      <c r="D32" s="214">
        <f t="shared" ref="D32:E32" si="5">D33</f>
        <v>0</v>
      </c>
      <c r="E32" s="214">
        <f t="shared" si="5"/>
        <v>0</v>
      </c>
    </row>
    <row r="33" spans="1:5" x14ac:dyDescent="0.25">
      <c r="A33" s="7" t="s">
        <v>250</v>
      </c>
      <c r="B33" s="215" t="s">
        <v>249</v>
      </c>
      <c r="C33" s="143">
        <v>200</v>
      </c>
      <c r="D33" s="143">
        <v>0</v>
      </c>
      <c r="E33" s="143">
        <v>0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4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140"/>
  <sheetViews>
    <sheetView view="pageBreakPreview" zoomScale="90" zoomScaleNormal="75" zoomScaleSheetLayoutView="90" workbookViewId="0">
      <selection activeCell="C96" sqref="C96"/>
    </sheetView>
  </sheetViews>
  <sheetFormatPr defaultColWidth="8.5703125" defaultRowHeight="15.75" x14ac:dyDescent="0.25"/>
  <cols>
    <col min="1" max="1" width="86.7109375" style="57" customWidth="1"/>
    <col min="2" max="2" width="7" style="81" customWidth="1"/>
    <col min="3" max="3" width="5.5703125" style="81" customWidth="1"/>
    <col min="4" max="4" width="7.140625" style="81" customWidth="1"/>
    <col min="5" max="5" width="7.28515625" style="81" customWidth="1"/>
    <col min="6" max="6" width="6.140625" style="81" customWidth="1"/>
    <col min="7" max="7" width="7.140625" style="81" customWidth="1"/>
    <col min="8" max="8" width="10.42578125" style="36" customWidth="1"/>
    <col min="9" max="9" width="7.85546875" style="36" customWidth="1"/>
    <col min="10" max="10" width="14" style="102" customWidth="1"/>
    <col min="11" max="11" width="12.85546875" style="36" customWidth="1"/>
    <col min="12" max="12" width="14.7109375" style="36" customWidth="1"/>
    <col min="13" max="15" width="8.5703125" style="198"/>
    <col min="16" max="16384" width="8.5703125" style="36"/>
  </cols>
  <sheetData>
    <row r="1" spans="1:15" ht="114" customHeight="1" x14ac:dyDescent="0.25">
      <c r="G1" s="17"/>
      <c r="H1" s="17"/>
      <c r="I1" s="17"/>
      <c r="J1" s="230" t="s">
        <v>226</v>
      </c>
      <c r="K1" s="230"/>
      <c r="L1" s="230"/>
    </row>
    <row r="2" spans="1:15" ht="57.75" customHeight="1" x14ac:dyDescent="0.25">
      <c r="A2" s="239" t="s">
        <v>227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</row>
    <row r="3" spans="1:15" x14ac:dyDescent="0.25">
      <c r="L3" s="36" t="s">
        <v>183</v>
      </c>
    </row>
    <row r="4" spans="1:15" ht="15.75" customHeight="1" x14ac:dyDescent="0.25">
      <c r="A4" s="238" t="s">
        <v>13</v>
      </c>
      <c r="B4" s="238" t="s">
        <v>22</v>
      </c>
      <c r="C4" s="238" t="s">
        <v>14</v>
      </c>
      <c r="D4" s="238" t="s">
        <v>184</v>
      </c>
      <c r="E4" s="238" t="s">
        <v>185</v>
      </c>
      <c r="F4" s="238"/>
      <c r="G4" s="238"/>
      <c r="H4" s="238"/>
      <c r="I4" s="238" t="s">
        <v>186</v>
      </c>
      <c r="J4" s="238" t="s">
        <v>64</v>
      </c>
      <c r="K4" s="238"/>
      <c r="L4" s="238"/>
    </row>
    <row r="5" spans="1:15" x14ac:dyDescent="0.25">
      <c r="A5" s="238" t="s">
        <v>187</v>
      </c>
      <c r="B5" s="238" t="s">
        <v>187</v>
      </c>
      <c r="C5" s="238" t="s">
        <v>187</v>
      </c>
      <c r="D5" s="238" t="s">
        <v>187</v>
      </c>
      <c r="E5" s="238" t="s">
        <v>187</v>
      </c>
      <c r="F5" s="238"/>
      <c r="G5" s="238"/>
      <c r="H5" s="238"/>
      <c r="I5" s="238" t="s">
        <v>187</v>
      </c>
      <c r="J5" s="209" t="s">
        <v>193</v>
      </c>
      <c r="K5" s="209" t="s">
        <v>221</v>
      </c>
      <c r="L5" s="209" t="s">
        <v>225</v>
      </c>
    </row>
    <row r="6" spans="1:15" x14ac:dyDescent="0.25">
      <c r="A6" s="99">
        <v>1</v>
      </c>
      <c r="B6" s="6">
        <v>2</v>
      </c>
      <c r="C6" s="6">
        <v>3</v>
      </c>
      <c r="D6" s="6">
        <v>4</v>
      </c>
      <c r="E6" s="6">
        <v>5</v>
      </c>
      <c r="F6" s="79">
        <v>6</v>
      </c>
      <c r="G6" s="6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</row>
    <row r="7" spans="1:15" s="86" customFormat="1" x14ac:dyDescent="0.25">
      <c r="A7" s="64" t="s">
        <v>23</v>
      </c>
      <c r="B7" s="65"/>
      <c r="C7" s="65"/>
      <c r="D7" s="65"/>
      <c r="E7" s="65"/>
      <c r="F7" s="67"/>
      <c r="G7" s="100"/>
      <c r="H7" s="94"/>
      <c r="I7" s="94"/>
      <c r="J7" s="88">
        <f>J8</f>
        <v>4742.0130500000005</v>
      </c>
      <c r="K7" s="88">
        <f t="shared" ref="K7:L7" si="0">K8</f>
        <v>1892.4412100000002</v>
      </c>
      <c r="L7" s="88">
        <f t="shared" si="0"/>
        <v>2072.48945</v>
      </c>
      <c r="M7" s="199"/>
      <c r="N7" s="199"/>
      <c r="O7" s="199"/>
    </row>
    <row r="8" spans="1:15" ht="36.6" customHeight="1" x14ac:dyDescent="0.25">
      <c r="A8" s="64" t="s">
        <v>73</v>
      </c>
      <c r="B8" s="65">
        <v>918</v>
      </c>
      <c r="C8" s="65"/>
      <c r="D8" s="65"/>
      <c r="E8" s="66"/>
      <c r="F8" s="66"/>
      <c r="G8" s="66"/>
      <c r="H8" s="66"/>
      <c r="I8" s="67"/>
      <c r="J8" s="88">
        <f>J9+J57+J78+J88+J120+J127+J66+J134</f>
        <v>4742.0130500000005</v>
      </c>
      <c r="K8" s="88">
        <f>K9+K57+K78+K88+K120+K127+K66+K134</f>
        <v>1892.4412100000002</v>
      </c>
      <c r="L8" s="88">
        <f>L9+L57+L78+L88+L120+L127+L66+L134</f>
        <v>2072.48945</v>
      </c>
    </row>
    <row r="9" spans="1:15" ht="20.45" customHeight="1" x14ac:dyDescent="0.25">
      <c r="A9" s="64" t="s">
        <v>16</v>
      </c>
      <c r="B9" s="65">
        <v>918</v>
      </c>
      <c r="C9" s="65" t="s">
        <v>17</v>
      </c>
      <c r="D9" s="65"/>
      <c r="E9" s="66"/>
      <c r="F9" s="66"/>
      <c r="G9" s="66"/>
      <c r="H9" s="66"/>
      <c r="I9" s="67"/>
      <c r="J9" s="88">
        <f>J10+J19+J38+J44</f>
        <v>2229.5674800000002</v>
      </c>
      <c r="K9" s="88">
        <f>K10+K19+K38+K44</f>
        <v>974.74120999999991</v>
      </c>
      <c r="L9" s="88">
        <f>L10+L19+L38+L44</f>
        <v>968.88945000000012</v>
      </c>
    </row>
    <row r="10" spans="1:15" ht="31.5" x14ac:dyDescent="0.25">
      <c r="A10" s="68" t="s">
        <v>33</v>
      </c>
      <c r="B10" s="65">
        <v>918</v>
      </c>
      <c r="C10" s="66" t="s">
        <v>17</v>
      </c>
      <c r="D10" s="66" t="s">
        <v>28</v>
      </c>
      <c r="E10" s="66"/>
      <c r="F10" s="66"/>
      <c r="G10" s="66"/>
      <c r="H10" s="66"/>
      <c r="I10" s="69"/>
      <c r="J10" s="161">
        <f>J11</f>
        <v>667.9</v>
      </c>
      <c r="K10" s="161">
        <f t="shared" ref="K10:L14" si="1">K11</f>
        <v>356.8</v>
      </c>
      <c r="L10" s="161">
        <f t="shared" si="1"/>
        <v>356.8</v>
      </c>
    </row>
    <row r="11" spans="1:15" x14ac:dyDescent="0.25">
      <c r="A11" s="70" t="s">
        <v>143</v>
      </c>
      <c r="B11" s="65">
        <v>918</v>
      </c>
      <c r="C11" s="6" t="s">
        <v>17</v>
      </c>
      <c r="D11" s="6" t="s">
        <v>28</v>
      </c>
      <c r="E11" s="6" t="s">
        <v>34</v>
      </c>
      <c r="F11" s="6"/>
      <c r="G11" s="6"/>
      <c r="H11" s="6"/>
      <c r="I11" s="71"/>
      <c r="J11" s="72">
        <f>J12</f>
        <v>667.9</v>
      </c>
      <c r="K11" s="72">
        <f t="shared" si="1"/>
        <v>356.8</v>
      </c>
      <c r="L11" s="72">
        <f t="shared" si="1"/>
        <v>356.8</v>
      </c>
    </row>
    <row r="12" spans="1:15" x14ac:dyDescent="0.25">
      <c r="A12" s="73" t="s">
        <v>139</v>
      </c>
      <c r="B12" s="65">
        <v>918</v>
      </c>
      <c r="C12" s="6" t="s">
        <v>17</v>
      </c>
      <c r="D12" s="6" t="s">
        <v>28</v>
      </c>
      <c r="E12" s="6">
        <v>65</v>
      </c>
      <c r="F12" s="6">
        <v>1</v>
      </c>
      <c r="G12" s="6"/>
      <c r="H12" s="6"/>
      <c r="I12" s="71"/>
      <c r="J12" s="72">
        <f>J13+J16</f>
        <v>667.9</v>
      </c>
      <c r="K12" s="72">
        <f t="shared" si="1"/>
        <v>356.8</v>
      </c>
      <c r="L12" s="72">
        <f t="shared" si="1"/>
        <v>356.8</v>
      </c>
    </row>
    <row r="13" spans="1:15" x14ac:dyDescent="0.25">
      <c r="A13" s="74" t="s">
        <v>118</v>
      </c>
      <c r="B13" s="65">
        <v>918</v>
      </c>
      <c r="C13" s="7" t="s">
        <v>17</v>
      </c>
      <c r="D13" s="7" t="s">
        <v>28</v>
      </c>
      <c r="E13" s="7" t="s">
        <v>34</v>
      </c>
      <c r="F13" s="7" t="s">
        <v>24</v>
      </c>
      <c r="G13" s="7" t="s">
        <v>37</v>
      </c>
      <c r="H13" s="7" t="s">
        <v>38</v>
      </c>
      <c r="I13" s="71"/>
      <c r="J13" s="72">
        <f>J14</f>
        <v>377.9</v>
      </c>
      <c r="K13" s="72">
        <f t="shared" si="1"/>
        <v>356.8</v>
      </c>
      <c r="L13" s="72">
        <f t="shared" si="1"/>
        <v>356.8</v>
      </c>
    </row>
    <row r="14" spans="1:15" ht="47.25" x14ac:dyDescent="0.25">
      <c r="A14" s="74" t="s">
        <v>108</v>
      </c>
      <c r="B14" s="65">
        <v>918</v>
      </c>
      <c r="C14" s="7" t="s">
        <v>17</v>
      </c>
      <c r="D14" s="7" t="s">
        <v>28</v>
      </c>
      <c r="E14" s="7" t="s">
        <v>34</v>
      </c>
      <c r="F14" s="7" t="s">
        <v>24</v>
      </c>
      <c r="G14" s="7" t="s">
        <v>37</v>
      </c>
      <c r="H14" s="7" t="s">
        <v>38</v>
      </c>
      <c r="I14" s="71" t="s">
        <v>110</v>
      </c>
      <c r="J14" s="72">
        <f>J15</f>
        <v>377.9</v>
      </c>
      <c r="K14" s="72">
        <f t="shared" si="1"/>
        <v>356.8</v>
      </c>
      <c r="L14" s="72">
        <f t="shared" si="1"/>
        <v>356.8</v>
      </c>
    </row>
    <row r="15" spans="1:15" ht="22.5" customHeight="1" x14ac:dyDescent="0.25">
      <c r="A15" s="74" t="s">
        <v>109</v>
      </c>
      <c r="B15" s="65">
        <v>918</v>
      </c>
      <c r="C15" s="7" t="s">
        <v>17</v>
      </c>
      <c r="D15" s="7" t="s">
        <v>28</v>
      </c>
      <c r="E15" s="7" t="s">
        <v>34</v>
      </c>
      <c r="F15" s="7" t="s">
        <v>24</v>
      </c>
      <c r="G15" s="7" t="s">
        <v>37</v>
      </c>
      <c r="H15" s="7" t="s">
        <v>38</v>
      </c>
      <c r="I15" s="71" t="s">
        <v>111</v>
      </c>
      <c r="J15" s="72">
        <f>437.9-60</f>
        <v>377.9</v>
      </c>
      <c r="K15" s="72">
        <v>356.8</v>
      </c>
      <c r="L15" s="72">
        <v>356.8</v>
      </c>
      <c r="M15" s="198" t="s">
        <v>268</v>
      </c>
    </row>
    <row r="16" spans="1:15" ht="37.5" customHeight="1" x14ac:dyDescent="0.25">
      <c r="A16" s="8" t="s">
        <v>198</v>
      </c>
      <c r="B16" s="65">
        <v>918</v>
      </c>
      <c r="C16" s="173" t="s">
        <v>17</v>
      </c>
      <c r="D16" s="173" t="s">
        <v>28</v>
      </c>
      <c r="E16" s="173" t="s">
        <v>34</v>
      </c>
      <c r="F16" s="173" t="s">
        <v>24</v>
      </c>
      <c r="G16" s="173" t="s">
        <v>37</v>
      </c>
      <c r="H16" s="173" t="s">
        <v>199</v>
      </c>
      <c r="I16" s="174"/>
      <c r="J16" s="72">
        <f>J17</f>
        <v>290</v>
      </c>
      <c r="K16" s="72">
        <f t="shared" ref="K16:L17" si="2">K17</f>
        <v>0</v>
      </c>
      <c r="L16" s="72">
        <f t="shared" si="2"/>
        <v>0</v>
      </c>
    </row>
    <row r="17" spans="1:15" ht="53.25" customHeight="1" x14ac:dyDescent="0.25">
      <c r="A17" s="175" t="s">
        <v>108</v>
      </c>
      <c r="B17" s="65">
        <v>918</v>
      </c>
      <c r="C17" s="173" t="s">
        <v>17</v>
      </c>
      <c r="D17" s="173" t="s">
        <v>28</v>
      </c>
      <c r="E17" s="173" t="s">
        <v>34</v>
      </c>
      <c r="F17" s="173" t="s">
        <v>24</v>
      </c>
      <c r="G17" s="173" t="s">
        <v>37</v>
      </c>
      <c r="H17" s="173" t="s">
        <v>199</v>
      </c>
      <c r="I17" s="174" t="s">
        <v>110</v>
      </c>
      <c r="J17" s="72">
        <f>J18</f>
        <v>290</v>
      </c>
      <c r="K17" s="72">
        <f t="shared" si="2"/>
        <v>0</v>
      </c>
      <c r="L17" s="72">
        <f t="shared" si="2"/>
        <v>0</v>
      </c>
    </row>
    <row r="18" spans="1:15" ht="25.5" customHeight="1" x14ac:dyDescent="0.25">
      <c r="A18" s="175" t="s">
        <v>109</v>
      </c>
      <c r="B18" s="65">
        <v>918</v>
      </c>
      <c r="C18" s="173" t="s">
        <v>17</v>
      </c>
      <c r="D18" s="173" t="s">
        <v>28</v>
      </c>
      <c r="E18" s="173" t="s">
        <v>34</v>
      </c>
      <c r="F18" s="173" t="s">
        <v>24</v>
      </c>
      <c r="G18" s="173" t="s">
        <v>37</v>
      </c>
      <c r="H18" s="173" t="s">
        <v>199</v>
      </c>
      <c r="I18" s="174" t="s">
        <v>111</v>
      </c>
      <c r="J18" s="72">
        <v>290</v>
      </c>
      <c r="K18" s="72">
        <v>0</v>
      </c>
      <c r="L18" s="72">
        <v>0</v>
      </c>
      <c r="M18" s="198" t="s">
        <v>253</v>
      </c>
    </row>
    <row r="19" spans="1:15" ht="47.25" x14ac:dyDescent="0.25">
      <c r="A19" s="75" t="s">
        <v>65</v>
      </c>
      <c r="B19" s="65">
        <v>918</v>
      </c>
      <c r="C19" s="66" t="s">
        <v>17</v>
      </c>
      <c r="D19" s="66" t="s">
        <v>18</v>
      </c>
      <c r="E19" s="66"/>
      <c r="F19" s="66"/>
      <c r="G19" s="66"/>
      <c r="H19" s="66"/>
      <c r="I19" s="69"/>
      <c r="J19" s="161">
        <f>J20+J33</f>
        <v>1554.1674800000001</v>
      </c>
      <c r="K19" s="161">
        <f>K20+K33</f>
        <v>612.44120999999996</v>
      </c>
      <c r="L19" s="161">
        <f>L20+L33</f>
        <v>606.58945000000006</v>
      </c>
    </row>
    <row r="20" spans="1:15" x14ac:dyDescent="0.25">
      <c r="A20" s="70" t="s">
        <v>143</v>
      </c>
      <c r="B20" s="65">
        <v>918</v>
      </c>
      <c r="C20" s="6" t="s">
        <v>17</v>
      </c>
      <c r="D20" s="6" t="s">
        <v>18</v>
      </c>
      <c r="E20" s="6" t="s">
        <v>34</v>
      </c>
      <c r="F20" s="6"/>
      <c r="G20" s="6"/>
      <c r="H20" s="6"/>
      <c r="I20" s="71"/>
      <c r="J20" s="72">
        <f>J21</f>
        <v>1553.6674800000001</v>
      </c>
      <c r="K20" s="72">
        <f>K21</f>
        <v>611.94120999999996</v>
      </c>
      <c r="L20" s="72">
        <f>L21</f>
        <v>606.08945000000006</v>
      </c>
    </row>
    <row r="21" spans="1:15" ht="18.600000000000001" customHeight="1" x14ac:dyDescent="0.25">
      <c r="A21" s="70" t="s">
        <v>144</v>
      </c>
      <c r="B21" s="65">
        <v>918</v>
      </c>
      <c r="C21" s="7" t="s">
        <v>17</v>
      </c>
      <c r="D21" s="7" t="s">
        <v>18</v>
      </c>
      <c r="E21" s="7" t="s">
        <v>34</v>
      </c>
      <c r="F21" s="7" t="s">
        <v>25</v>
      </c>
      <c r="G21" s="6"/>
      <c r="H21" s="6"/>
      <c r="I21" s="71"/>
      <c r="J21" s="72">
        <f>J23+J25+J30</f>
        <v>1553.6674800000001</v>
      </c>
      <c r="K21" s="72">
        <f t="shared" ref="K21:L21" si="3">K23+K25</f>
        <v>611.94120999999996</v>
      </c>
      <c r="L21" s="72">
        <f t="shared" si="3"/>
        <v>606.08945000000006</v>
      </c>
    </row>
    <row r="22" spans="1:15" x14ac:dyDescent="0.25">
      <c r="A22" s="74" t="s">
        <v>39</v>
      </c>
      <c r="B22" s="65">
        <v>918</v>
      </c>
      <c r="C22" s="7" t="s">
        <v>17</v>
      </c>
      <c r="D22" s="7" t="s">
        <v>18</v>
      </c>
      <c r="E22" s="7" t="s">
        <v>34</v>
      </c>
      <c r="F22" s="7" t="s">
        <v>25</v>
      </c>
      <c r="G22" s="7" t="s">
        <v>37</v>
      </c>
      <c r="H22" s="7" t="s">
        <v>40</v>
      </c>
      <c r="I22" s="71"/>
      <c r="J22" s="72">
        <f t="shared" ref="J22:L23" si="4">J23</f>
        <v>568.45000000000005</v>
      </c>
      <c r="K22" s="72">
        <f t="shared" si="4"/>
        <v>531.94120999999996</v>
      </c>
      <c r="L22" s="72">
        <f t="shared" si="4"/>
        <v>526.08945000000006</v>
      </c>
    </row>
    <row r="23" spans="1:15" ht="58.5" customHeight="1" x14ac:dyDescent="0.25">
      <c r="A23" s="74" t="s">
        <v>108</v>
      </c>
      <c r="B23" s="65">
        <v>918</v>
      </c>
      <c r="C23" s="7" t="s">
        <v>17</v>
      </c>
      <c r="D23" s="7" t="s">
        <v>18</v>
      </c>
      <c r="E23" s="7" t="s">
        <v>34</v>
      </c>
      <c r="F23" s="7" t="s">
        <v>25</v>
      </c>
      <c r="G23" s="7" t="s">
        <v>37</v>
      </c>
      <c r="H23" s="7" t="s">
        <v>40</v>
      </c>
      <c r="I23" s="71" t="s">
        <v>110</v>
      </c>
      <c r="J23" s="72">
        <f t="shared" si="4"/>
        <v>568.45000000000005</v>
      </c>
      <c r="K23" s="72">
        <f t="shared" si="4"/>
        <v>531.94120999999996</v>
      </c>
      <c r="L23" s="72">
        <f t="shared" si="4"/>
        <v>526.08945000000006</v>
      </c>
    </row>
    <row r="24" spans="1:15" x14ac:dyDescent="0.25">
      <c r="A24" s="74" t="s">
        <v>109</v>
      </c>
      <c r="B24" s="65">
        <v>918</v>
      </c>
      <c r="C24" s="7" t="s">
        <v>17</v>
      </c>
      <c r="D24" s="7" t="s">
        <v>18</v>
      </c>
      <c r="E24" s="7" t="s">
        <v>34</v>
      </c>
      <c r="F24" s="7" t="s">
        <v>25</v>
      </c>
      <c r="G24" s="7" t="s">
        <v>37</v>
      </c>
      <c r="H24" s="7" t="s">
        <v>40</v>
      </c>
      <c r="I24" s="71" t="s">
        <v>111</v>
      </c>
      <c r="J24" s="72">
        <f>683.5-13-102.05</f>
        <v>568.45000000000005</v>
      </c>
      <c r="K24" s="72">
        <v>531.94120999999996</v>
      </c>
      <c r="L24" s="72">
        <v>526.08945000000006</v>
      </c>
      <c r="M24" s="198" t="s">
        <v>269</v>
      </c>
    </row>
    <row r="25" spans="1:15" x14ac:dyDescent="0.25">
      <c r="A25" s="73" t="s">
        <v>234</v>
      </c>
      <c r="B25" s="65">
        <v>918</v>
      </c>
      <c r="C25" s="7" t="s">
        <v>17</v>
      </c>
      <c r="D25" s="7" t="s">
        <v>18</v>
      </c>
      <c r="E25" s="7" t="s">
        <v>34</v>
      </c>
      <c r="F25" s="7" t="s">
        <v>25</v>
      </c>
      <c r="G25" s="7" t="s">
        <v>37</v>
      </c>
      <c r="H25" s="7" t="s">
        <v>41</v>
      </c>
      <c r="I25" s="71"/>
      <c r="J25" s="72">
        <f>J26+J28</f>
        <v>400.26748000000003</v>
      </c>
      <c r="K25" s="72">
        <f>K26+K28</f>
        <v>80</v>
      </c>
      <c r="L25" s="72">
        <f>L26+L28</f>
        <v>80</v>
      </c>
    </row>
    <row r="26" spans="1:15" ht="31.5" x14ac:dyDescent="0.25">
      <c r="A26" s="73" t="s">
        <v>104</v>
      </c>
      <c r="B26" s="65">
        <v>918</v>
      </c>
      <c r="C26" s="7" t="s">
        <v>17</v>
      </c>
      <c r="D26" s="7" t="s">
        <v>18</v>
      </c>
      <c r="E26" s="7" t="s">
        <v>34</v>
      </c>
      <c r="F26" s="7" t="s">
        <v>25</v>
      </c>
      <c r="G26" s="7" t="s">
        <v>37</v>
      </c>
      <c r="H26" s="7" t="s">
        <v>41</v>
      </c>
      <c r="I26" s="71" t="s">
        <v>106</v>
      </c>
      <c r="J26" s="72">
        <f t="shared" ref="J26:L26" si="5">J27</f>
        <v>370.26748000000003</v>
      </c>
      <c r="K26" s="72">
        <f t="shared" si="5"/>
        <v>50</v>
      </c>
      <c r="L26" s="72">
        <f t="shared" si="5"/>
        <v>50</v>
      </c>
    </row>
    <row r="27" spans="1:15" ht="31.5" x14ac:dyDescent="0.25">
      <c r="A27" s="73" t="s">
        <v>105</v>
      </c>
      <c r="B27" s="65">
        <v>918</v>
      </c>
      <c r="C27" s="7" t="s">
        <v>17</v>
      </c>
      <c r="D27" s="7" t="s">
        <v>18</v>
      </c>
      <c r="E27" s="7" t="s">
        <v>34</v>
      </c>
      <c r="F27" s="7" t="s">
        <v>25</v>
      </c>
      <c r="G27" s="7" t="s">
        <v>37</v>
      </c>
      <c r="H27" s="7" t="s">
        <v>41</v>
      </c>
      <c r="I27" s="6" t="s">
        <v>107</v>
      </c>
      <c r="J27" s="72">
        <f>178+192.66748-0.4</f>
        <v>370.26748000000003</v>
      </c>
      <c r="K27" s="72">
        <v>50</v>
      </c>
      <c r="L27" s="72">
        <v>50</v>
      </c>
    </row>
    <row r="28" spans="1:15" s="86" customFormat="1" x14ac:dyDescent="0.25">
      <c r="A28" s="78" t="s">
        <v>112</v>
      </c>
      <c r="B28" s="65">
        <v>918</v>
      </c>
      <c r="C28" s="6" t="s">
        <v>17</v>
      </c>
      <c r="D28" s="6" t="s">
        <v>18</v>
      </c>
      <c r="E28" s="7" t="s">
        <v>34</v>
      </c>
      <c r="F28" s="7" t="s">
        <v>25</v>
      </c>
      <c r="G28" s="7" t="s">
        <v>37</v>
      </c>
      <c r="H28" s="7" t="s">
        <v>41</v>
      </c>
      <c r="I28" s="79" t="s">
        <v>113</v>
      </c>
      <c r="J28" s="35">
        <f>J29</f>
        <v>30</v>
      </c>
      <c r="K28" s="35">
        <f>K29</f>
        <v>30</v>
      </c>
      <c r="L28" s="35">
        <f>L29</f>
        <v>30</v>
      </c>
      <c r="M28" s="199"/>
      <c r="N28" s="199"/>
      <c r="O28" s="199"/>
    </row>
    <row r="29" spans="1:15" s="86" customFormat="1" ht="15" customHeight="1" x14ac:dyDescent="0.25">
      <c r="A29" s="78" t="s">
        <v>115</v>
      </c>
      <c r="B29" s="65">
        <v>918</v>
      </c>
      <c r="C29" s="6" t="s">
        <v>17</v>
      </c>
      <c r="D29" s="6" t="s">
        <v>18</v>
      </c>
      <c r="E29" s="6" t="s">
        <v>34</v>
      </c>
      <c r="F29" s="7" t="s">
        <v>25</v>
      </c>
      <c r="G29" s="7" t="s">
        <v>37</v>
      </c>
      <c r="H29" s="7" t="s">
        <v>41</v>
      </c>
      <c r="I29" s="79" t="s">
        <v>117</v>
      </c>
      <c r="J29" s="35">
        <v>30</v>
      </c>
      <c r="K29" s="35">
        <v>30</v>
      </c>
      <c r="L29" s="35">
        <v>30</v>
      </c>
      <c r="M29" s="199"/>
      <c r="N29" s="199"/>
      <c r="O29" s="199"/>
    </row>
    <row r="30" spans="1:15" s="86" customFormat="1" ht="35.25" customHeight="1" x14ac:dyDescent="0.25">
      <c r="A30" s="8" t="s">
        <v>198</v>
      </c>
      <c r="B30" s="65">
        <v>918</v>
      </c>
      <c r="C30" s="176" t="s">
        <v>17</v>
      </c>
      <c r="D30" s="176" t="s">
        <v>18</v>
      </c>
      <c r="E30" s="174" t="s">
        <v>34</v>
      </c>
      <c r="F30" s="173" t="s">
        <v>25</v>
      </c>
      <c r="G30" s="173" t="s">
        <v>37</v>
      </c>
      <c r="H30" s="173" t="s">
        <v>199</v>
      </c>
      <c r="I30" s="177"/>
      <c r="J30" s="35">
        <f>J31</f>
        <v>584.95000000000005</v>
      </c>
      <c r="K30" s="35">
        <f t="shared" ref="K30:L31" si="6">K31</f>
        <v>0</v>
      </c>
      <c r="L30" s="35">
        <f t="shared" si="6"/>
        <v>0</v>
      </c>
      <c r="M30" s="199"/>
      <c r="N30" s="199"/>
      <c r="O30" s="199"/>
    </row>
    <row r="31" spans="1:15" s="86" customFormat="1" ht="38.25" customHeight="1" x14ac:dyDescent="0.25">
      <c r="A31" s="175" t="s">
        <v>108</v>
      </c>
      <c r="B31" s="65">
        <v>918</v>
      </c>
      <c r="C31" s="176" t="s">
        <v>17</v>
      </c>
      <c r="D31" s="176" t="s">
        <v>18</v>
      </c>
      <c r="E31" s="174" t="s">
        <v>34</v>
      </c>
      <c r="F31" s="173" t="s">
        <v>25</v>
      </c>
      <c r="G31" s="173" t="s">
        <v>37</v>
      </c>
      <c r="H31" s="173" t="s">
        <v>199</v>
      </c>
      <c r="I31" s="177" t="s">
        <v>110</v>
      </c>
      <c r="J31" s="35">
        <f>J32</f>
        <v>584.95000000000005</v>
      </c>
      <c r="K31" s="35">
        <f t="shared" si="6"/>
        <v>0</v>
      </c>
      <c r="L31" s="35">
        <f t="shared" si="6"/>
        <v>0</v>
      </c>
      <c r="M31" s="199"/>
      <c r="N31" s="199"/>
      <c r="O31" s="199"/>
    </row>
    <row r="32" spans="1:15" s="86" customFormat="1" ht="35.25" customHeight="1" x14ac:dyDescent="0.25">
      <c r="A32" s="175" t="s">
        <v>109</v>
      </c>
      <c r="B32" s="65">
        <v>918</v>
      </c>
      <c r="C32" s="176" t="s">
        <v>17</v>
      </c>
      <c r="D32" s="176" t="s">
        <v>18</v>
      </c>
      <c r="E32" s="174" t="s">
        <v>34</v>
      </c>
      <c r="F32" s="173" t="s">
        <v>25</v>
      </c>
      <c r="G32" s="173" t="s">
        <v>37</v>
      </c>
      <c r="H32" s="173" t="s">
        <v>199</v>
      </c>
      <c r="I32" s="177" t="s">
        <v>111</v>
      </c>
      <c r="J32" s="35">
        <v>584.95000000000005</v>
      </c>
      <c r="K32" s="35">
        <v>0</v>
      </c>
      <c r="L32" s="35">
        <v>0</v>
      </c>
      <c r="M32" s="199" t="s">
        <v>254</v>
      </c>
      <c r="N32" s="199"/>
      <c r="O32" s="199"/>
    </row>
    <row r="33" spans="1:15" s="103" customFormat="1" ht="31.5" x14ac:dyDescent="0.25">
      <c r="A33" s="70" t="s">
        <v>140</v>
      </c>
      <c r="B33" s="65">
        <v>918</v>
      </c>
      <c r="C33" s="6" t="s">
        <v>17</v>
      </c>
      <c r="D33" s="6" t="s">
        <v>18</v>
      </c>
      <c r="E33" s="71">
        <v>89</v>
      </c>
      <c r="F33" s="7"/>
      <c r="G33" s="7"/>
      <c r="H33" s="7"/>
      <c r="I33" s="80"/>
      <c r="J33" s="72">
        <f>J34</f>
        <v>0.5</v>
      </c>
      <c r="K33" s="72">
        <f t="shared" ref="K33:L36" si="7">K34</f>
        <v>0.5</v>
      </c>
      <c r="L33" s="72">
        <f t="shared" si="7"/>
        <v>0.5</v>
      </c>
      <c r="M33" s="200"/>
      <c r="N33" s="200"/>
      <c r="O33" s="200"/>
    </row>
    <row r="34" spans="1:15" s="103" customFormat="1" ht="47.25" x14ac:dyDescent="0.25">
      <c r="A34" s="70" t="s">
        <v>141</v>
      </c>
      <c r="B34" s="65">
        <v>918</v>
      </c>
      <c r="C34" s="6" t="s">
        <v>17</v>
      </c>
      <c r="D34" s="6" t="s">
        <v>18</v>
      </c>
      <c r="E34" s="71">
        <v>89</v>
      </c>
      <c r="F34" s="7" t="s">
        <v>24</v>
      </c>
      <c r="G34" s="7"/>
      <c r="H34" s="7"/>
      <c r="I34" s="80"/>
      <c r="J34" s="72">
        <f>J35</f>
        <v>0.5</v>
      </c>
      <c r="K34" s="72">
        <f t="shared" si="7"/>
        <v>0.5</v>
      </c>
      <c r="L34" s="72">
        <f t="shared" si="7"/>
        <v>0.5</v>
      </c>
      <c r="M34" s="200"/>
      <c r="N34" s="200"/>
      <c r="O34" s="200"/>
    </row>
    <row r="35" spans="1:15" s="103" customFormat="1" ht="78.75" x14ac:dyDescent="0.25">
      <c r="A35" s="82" t="s">
        <v>142</v>
      </c>
      <c r="B35" s="65">
        <v>918</v>
      </c>
      <c r="C35" s="6" t="s">
        <v>17</v>
      </c>
      <c r="D35" s="6" t="s">
        <v>18</v>
      </c>
      <c r="E35" s="71">
        <v>89</v>
      </c>
      <c r="F35" s="7" t="s">
        <v>24</v>
      </c>
      <c r="G35" s="7" t="s">
        <v>37</v>
      </c>
      <c r="H35" s="7" t="s">
        <v>43</v>
      </c>
      <c r="I35" s="80"/>
      <c r="J35" s="72">
        <f>J36</f>
        <v>0.5</v>
      </c>
      <c r="K35" s="72">
        <f t="shared" si="7"/>
        <v>0.5</v>
      </c>
      <c r="L35" s="72">
        <f t="shared" si="7"/>
        <v>0.5</v>
      </c>
      <c r="M35" s="200"/>
      <c r="N35" s="200"/>
      <c r="O35" s="200"/>
    </row>
    <row r="36" spans="1:15" s="103" customFormat="1" ht="18" customHeight="1" x14ac:dyDescent="0.25">
      <c r="A36" s="73" t="s">
        <v>104</v>
      </c>
      <c r="B36" s="65">
        <v>918</v>
      </c>
      <c r="C36" s="6" t="s">
        <v>17</v>
      </c>
      <c r="D36" s="6" t="s">
        <v>18</v>
      </c>
      <c r="E36" s="71" t="s">
        <v>48</v>
      </c>
      <c r="F36" s="7" t="s">
        <v>24</v>
      </c>
      <c r="G36" s="7" t="s">
        <v>37</v>
      </c>
      <c r="H36" s="7" t="s">
        <v>43</v>
      </c>
      <c r="I36" s="80" t="s">
        <v>106</v>
      </c>
      <c r="J36" s="72">
        <f>J37</f>
        <v>0.5</v>
      </c>
      <c r="K36" s="72">
        <f t="shared" si="7"/>
        <v>0.5</v>
      </c>
      <c r="L36" s="72">
        <f t="shared" si="7"/>
        <v>0.5</v>
      </c>
      <c r="M36" s="200"/>
      <c r="N36" s="200"/>
      <c r="O36" s="200"/>
    </row>
    <row r="37" spans="1:15" s="103" customFormat="1" ht="35.25" customHeight="1" x14ac:dyDescent="0.25">
      <c r="A37" s="73" t="s">
        <v>105</v>
      </c>
      <c r="B37" s="65">
        <v>918</v>
      </c>
      <c r="C37" s="6" t="s">
        <v>17</v>
      </c>
      <c r="D37" s="6" t="s">
        <v>18</v>
      </c>
      <c r="E37" s="71" t="s">
        <v>48</v>
      </c>
      <c r="F37" s="7" t="s">
        <v>24</v>
      </c>
      <c r="G37" s="7" t="s">
        <v>37</v>
      </c>
      <c r="H37" s="7" t="s">
        <v>43</v>
      </c>
      <c r="I37" s="80" t="s">
        <v>107</v>
      </c>
      <c r="J37" s="72">
        <v>0.5</v>
      </c>
      <c r="K37" s="72">
        <v>0.5</v>
      </c>
      <c r="L37" s="72">
        <v>0.5</v>
      </c>
      <c r="M37" s="200"/>
      <c r="N37" s="200"/>
      <c r="O37" s="200"/>
    </row>
    <row r="38" spans="1:15" x14ac:dyDescent="0.25">
      <c r="A38" s="68" t="s">
        <v>44</v>
      </c>
      <c r="B38" s="65">
        <v>918</v>
      </c>
      <c r="C38" s="83" t="s">
        <v>17</v>
      </c>
      <c r="D38" s="83" t="s">
        <v>45</v>
      </c>
      <c r="E38" s="83"/>
      <c r="F38" s="160"/>
      <c r="G38" s="160"/>
      <c r="H38" s="84"/>
      <c r="I38" s="84"/>
      <c r="J38" s="161">
        <f>J39</f>
        <v>5</v>
      </c>
      <c r="K38" s="161">
        <f t="shared" ref="K38:L42" si="8">K39</f>
        <v>5</v>
      </c>
      <c r="L38" s="161">
        <f t="shared" si="8"/>
        <v>5</v>
      </c>
    </row>
    <row r="39" spans="1:15" ht="31.5" x14ac:dyDescent="0.25">
      <c r="A39" s="104" t="s">
        <v>140</v>
      </c>
      <c r="B39" s="65">
        <v>918</v>
      </c>
      <c r="C39" s="7" t="s">
        <v>17</v>
      </c>
      <c r="D39" s="7" t="s">
        <v>45</v>
      </c>
      <c r="E39" s="71">
        <v>89</v>
      </c>
      <c r="F39" s="7"/>
      <c r="G39" s="7"/>
      <c r="H39" s="85"/>
      <c r="I39" s="85"/>
      <c r="J39" s="72">
        <f>J40</f>
        <v>5</v>
      </c>
      <c r="K39" s="72">
        <f t="shared" si="8"/>
        <v>5</v>
      </c>
      <c r="L39" s="72">
        <f t="shared" si="8"/>
        <v>5</v>
      </c>
    </row>
    <row r="40" spans="1:15" ht="47.25" x14ac:dyDescent="0.25">
      <c r="A40" s="105" t="s">
        <v>141</v>
      </c>
      <c r="B40" s="65">
        <v>918</v>
      </c>
      <c r="C40" s="7" t="s">
        <v>17</v>
      </c>
      <c r="D40" s="7" t="s">
        <v>45</v>
      </c>
      <c r="E40" s="71">
        <v>89</v>
      </c>
      <c r="F40" s="7" t="s">
        <v>24</v>
      </c>
      <c r="G40" s="7"/>
      <c r="H40" s="85"/>
      <c r="I40" s="85"/>
      <c r="J40" s="72">
        <f>J41</f>
        <v>5</v>
      </c>
      <c r="K40" s="72">
        <f t="shared" si="8"/>
        <v>5</v>
      </c>
      <c r="L40" s="72">
        <f t="shared" si="8"/>
        <v>5</v>
      </c>
    </row>
    <row r="41" spans="1:15" ht="31.5" x14ac:dyDescent="0.25">
      <c r="A41" s="73" t="s">
        <v>114</v>
      </c>
      <c r="B41" s="65">
        <v>918</v>
      </c>
      <c r="C41" s="7" t="s">
        <v>17</v>
      </c>
      <c r="D41" s="7" t="s">
        <v>45</v>
      </c>
      <c r="E41" s="71">
        <v>89</v>
      </c>
      <c r="F41" s="7" t="s">
        <v>24</v>
      </c>
      <c r="G41" s="7" t="s">
        <v>37</v>
      </c>
      <c r="H41" s="7" t="s">
        <v>46</v>
      </c>
      <c r="I41" s="85"/>
      <c r="J41" s="72">
        <f>J42</f>
        <v>5</v>
      </c>
      <c r="K41" s="72">
        <f t="shared" si="8"/>
        <v>5</v>
      </c>
      <c r="L41" s="72">
        <f t="shared" si="8"/>
        <v>5</v>
      </c>
    </row>
    <row r="42" spans="1:15" x14ac:dyDescent="0.25">
      <c r="A42" s="78" t="s">
        <v>112</v>
      </c>
      <c r="B42" s="65">
        <v>918</v>
      </c>
      <c r="C42" s="7" t="s">
        <v>17</v>
      </c>
      <c r="D42" s="7" t="s">
        <v>45</v>
      </c>
      <c r="E42" s="71">
        <v>89</v>
      </c>
      <c r="F42" s="7" t="s">
        <v>24</v>
      </c>
      <c r="G42" s="7" t="s">
        <v>37</v>
      </c>
      <c r="H42" s="7" t="s">
        <v>46</v>
      </c>
      <c r="I42" s="85" t="s">
        <v>113</v>
      </c>
      <c r="J42" s="72">
        <f>J43</f>
        <v>5</v>
      </c>
      <c r="K42" s="72">
        <f t="shared" si="8"/>
        <v>5</v>
      </c>
      <c r="L42" s="72">
        <f t="shared" si="8"/>
        <v>5</v>
      </c>
    </row>
    <row r="43" spans="1:15" ht="17.25" customHeight="1" x14ac:dyDescent="0.25">
      <c r="A43" s="73" t="s">
        <v>47</v>
      </c>
      <c r="B43" s="65">
        <v>918</v>
      </c>
      <c r="C43" s="7" t="s">
        <v>17</v>
      </c>
      <c r="D43" s="7" t="s">
        <v>45</v>
      </c>
      <c r="E43" s="7" t="s">
        <v>48</v>
      </c>
      <c r="F43" s="7" t="s">
        <v>24</v>
      </c>
      <c r="G43" s="7" t="s">
        <v>37</v>
      </c>
      <c r="H43" s="7" t="s">
        <v>46</v>
      </c>
      <c r="I43" s="85" t="s">
        <v>49</v>
      </c>
      <c r="J43" s="72">
        <v>5</v>
      </c>
      <c r="K43" s="72">
        <v>5</v>
      </c>
      <c r="L43" s="72">
        <v>5</v>
      </c>
    </row>
    <row r="44" spans="1:15" ht="17.25" customHeight="1" x14ac:dyDescent="0.25">
      <c r="A44" s="73" t="s">
        <v>210</v>
      </c>
      <c r="B44" s="65">
        <v>918</v>
      </c>
      <c r="C44" s="87" t="s">
        <v>17</v>
      </c>
      <c r="D44" s="83" t="s">
        <v>32</v>
      </c>
      <c r="E44" s="85"/>
      <c r="F44" s="7"/>
      <c r="G44" s="7"/>
      <c r="H44" s="7"/>
      <c r="I44" s="98"/>
      <c r="J44" s="161">
        <f>J49+J45+J53</f>
        <v>2.5</v>
      </c>
      <c r="K44" s="161">
        <f t="shared" ref="K44:L44" si="9">K49+K45+K53</f>
        <v>0.5</v>
      </c>
      <c r="L44" s="161">
        <f t="shared" si="9"/>
        <v>0.5</v>
      </c>
    </row>
    <row r="45" spans="1:15" ht="48" customHeight="1" x14ac:dyDescent="0.25">
      <c r="A45" s="73" t="s">
        <v>218</v>
      </c>
      <c r="B45" s="65">
        <v>918</v>
      </c>
      <c r="C45" s="7" t="s">
        <v>17</v>
      </c>
      <c r="D45" s="7" t="s">
        <v>32</v>
      </c>
      <c r="E45" s="85" t="s">
        <v>45</v>
      </c>
      <c r="F45" s="7"/>
      <c r="G45" s="7"/>
      <c r="H45" s="7"/>
      <c r="I45" s="98"/>
      <c r="J45" s="72">
        <f>J46</f>
        <v>2</v>
      </c>
      <c r="K45" s="72">
        <f t="shared" ref="K45:L47" si="10">K46</f>
        <v>0</v>
      </c>
      <c r="L45" s="72">
        <f t="shared" si="10"/>
        <v>0</v>
      </c>
    </row>
    <row r="46" spans="1:15" ht="20.25" customHeight="1" x14ac:dyDescent="0.25">
      <c r="A46" s="73" t="s">
        <v>216</v>
      </c>
      <c r="B46" s="65">
        <v>918</v>
      </c>
      <c r="C46" s="7" t="s">
        <v>17</v>
      </c>
      <c r="D46" s="7" t="s">
        <v>32</v>
      </c>
      <c r="E46" s="85" t="s">
        <v>45</v>
      </c>
      <c r="F46" s="7" t="s">
        <v>35</v>
      </c>
      <c r="G46" s="7" t="s">
        <v>37</v>
      </c>
      <c r="H46" s="7" t="s">
        <v>217</v>
      </c>
      <c r="I46" s="98"/>
      <c r="J46" s="72">
        <f>J47</f>
        <v>2</v>
      </c>
      <c r="K46" s="72">
        <f t="shared" si="10"/>
        <v>0</v>
      </c>
      <c r="L46" s="72">
        <f t="shared" si="10"/>
        <v>0</v>
      </c>
    </row>
    <row r="47" spans="1:15" ht="20.25" customHeight="1" x14ac:dyDescent="0.25">
      <c r="A47" s="73" t="s">
        <v>104</v>
      </c>
      <c r="B47" s="65">
        <v>918</v>
      </c>
      <c r="C47" s="7" t="s">
        <v>17</v>
      </c>
      <c r="D47" s="7" t="s">
        <v>32</v>
      </c>
      <c r="E47" s="85" t="s">
        <v>45</v>
      </c>
      <c r="F47" s="7" t="s">
        <v>35</v>
      </c>
      <c r="G47" s="7" t="s">
        <v>37</v>
      </c>
      <c r="H47" s="7" t="s">
        <v>217</v>
      </c>
      <c r="I47" s="98" t="s">
        <v>106</v>
      </c>
      <c r="J47" s="72">
        <f>J48</f>
        <v>2</v>
      </c>
      <c r="K47" s="72">
        <f t="shared" si="10"/>
        <v>0</v>
      </c>
      <c r="L47" s="72">
        <f t="shared" si="10"/>
        <v>0</v>
      </c>
    </row>
    <row r="48" spans="1:15" ht="33" customHeight="1" x14ac:dyDescent="0.25">
      <c r="A48" s="73" t="s">
        <v>105</v>
      </c>
      <c r="B48" s="65">
        <v>918</v>
      </c>
      <c r="C48" s="7" t="s">
        <v>17</v>
      </c>
      <c r="D48" s="7" t="s">
        <v>32</v>
      </c>
      <c r="E48" s="85" t="s">
        <v>45</v>
      </c>
      <c r="F48" s="7" t="s">
        <v>35</v>
      </c>
      <c r="G48" s="7" t="s">
        <v>37</v>
      </c>
      <c r="H48" s="7" t="s">
        <v>217</v>
      </c>
      <c r="I48" s="98" t="s">
        <v>107</v>
      </c>
      <c r="J48" s="72">
        <v>2</v>
      </c>
      <c r="K48" s="72">
        <v>0</v>
      </c>
      <c r="L48" s="72">
        <v>0</v>
      </c>
    </row>
    <row r="49" spans="1:12" ht="18.75" hidden="1" customHeight="1" x14ac:dyDescent="0.25">
      <c r="A49" s="73" t="s">
        <v>211</v>
      </c>
      <c r="B49" s="65">
        <v>918</v>
      </c>
      <c r="C49" s="6" t="s">
        <v>17</v>
      </c>
      <c r="D49" s="6" t="s">
        <v>32</v>
      </c>
      <c r="E49" s="85" t="s">
        <v>212</v>
      </c>
      <c r="F49" s="7"/>
      <c r="G49" s="7"/>
      <c r="H49" s="7"/>
      <c r="I49" s="98"/>
      <c r="J49" s="72">
        <f>J50</f>
        <v>0</v>
      </c>
      <c r="K49" s="72">
        <f t="shared" ref="K49:L51" si="11">K50</f>
        <v>0</v>
      </c>
      <c r="L49" s="72">
        <f t="shared" si="11"/>
        <v>0</v>
      </c>
    </row>
    <row r="50" spans="1:12" ht="17.25" hidden="1" customHeight="1" x14ac:dyDescent="0.25">
      <c r="A50" s="73" t="s">
        <v>213</v>
      </c>
      <c r="B50" s="65">
        <v>918</v>
      </c>
      <c r="C50" s="6" t="s">
        <v>17</v>
      </c>
      <c r="D50" s="6" t="s">
        <v>32</v>
      </c>
      <c r="E50" s="85" t="s">
        <v>212</v>
      </c>
      <c r="F50" s="7" t="s">
        <v>35</v>
      </c>
      <c r="G50" s="7" t="s">
        <v>35</v>
      </c>
      <c r="H50" s="7" t="s">
        <v>214</v>
      </c>
      <c r="I50" s="98"/>
      <c r="J50" s="72">
        <f>J51</f>
        <v>0</v>
      </c>
      <c r="K50" s="72">
        <f t="shared" si="11"/>
        <v>0</v>
      </c>
      <c r="L50" s="72">
        <f t="shared" si="11"/>
        <v>0</v>
      </c>
    </row>
    <row r="51" spans="1:12" ht="17.25" hidden="1" customHeight="1" x14ac:dyDescent="0.25">
      <c r="A51" s="73" t="s">
        <v>104</v>
      </c>
      <c r="B51" s="65">
        <v>918</v>
      </c>
      <c r="C51" s="6" t="s">
        <v>17</v>
      </c>
      <c r="D51" s="6" t="s">
        <v>32</v>
      </c>
      <c r="E51" s="6" t="s">
        <v>212</v>
      </c>
      <c r="F51" s="6" t="s">
        <v>35</v>
      </c>
      <c r="G51" s="6" t="s">
        <v>37</v>
      </c>
      <c r="H51" s="6" t="s">
        <v>214</v>
      </c>
      <c r="I51" s="6" t="s">
        <v>106</v>
      </c>
      <c r="J51" s="72">
        <f>J52</f>
        <v>0</v>
      </c>
      <c r="K51" s="72">
        <f t="shared" si="11"/>
        <v>0</v>
      </c>
      <c r="L51" s="72">
        <f t="shared" si="11"/>
        <v>0</v>
      </c>
    </row>
    <row r="52" spans="1:12" ht="29.25" hidden="1" customHeight="1" x14ac:dyDescent="0.25">
      <c r="A52" s="73" t="s">
        <v>105</v>
      </c>
      <c r="B52" s="65">
        <v>918</v>
      </c>
      <c r="C52" s="6" t="s">
        <v>17</v>
      </c>
      <c r="D52" s="6" t="s">
        <v>32</v>
      </c>
      <c r="E52" s="6" t="s">
        <v>212</v>
      </c>
      <c r="F52" s="6" t="s">
        <v>35</v>
      </c>
      <c r="G52" s="6" t="s">
        <v>37</v>
      </c>
      <c r="H52" s="6" t="s">
        <v>214</v>
      </c>
      <c r="I52" s="6" t="s">
        <v>107</v>
      </c>
      <c r="J52" s="72">
        <v>0</v>
      </c>
      <c r="K52" s="72">
        <v>0</v>
      </c>
      <c r="L52" s="72">
        <v>0</v>
      </c>
    </row>
    <row r="53" spans="1:12" ht="35.25" customHeight="1" x14ac:dyDescent="0.25">
      <c r="A53" s="73" t="s">
        <v>231</v>
      </c>
      <c r="B53" s="65">
        <v>910</v>
      </c>
      <c r="C53" s="6" t="s">
        <v>17</v>
      </c>
      <c r="D53" s="6" t="s">
        <v>32</v>
      </c>
      <c r="E53" s="6" t="s">
        <v>228</v>
      </c>
      <c r="F53" s="7"/>
      <c r="G53" s="7"/>
      <c r="H53" s="7"/>
      <c r="I53" s="98"/>
      <c r="J53" s="72">
        <f>J54</f>
        <v>0.5</v>
      </c>
      <c r="K53" s="72">
        <f t="shared" ref="K53:L55" si="12">K54</f>
        <v>0.5</v>
      </c>
      <c r="L53" s="72">
        <f t="shared" si="12"/>
        <v>0.5</v>
      </c>
    </row>
    <row r="54" spans="1:12" ht="33.75" customHeight="1" x14ac:dyDescent="0.25">
      <c r="A54" s="73" t="s">
        <v>229</v>
      </c>
      <c r="B54" s="65">
        <v>910</v>
      </c>
      <c r="C54" s="6" t="s">
        <v>17</v>
      </c>
      <c r="D54" s="6" t="s">
        <v>32</v>
      </c>
      <c r="E54" s="6" t="s">
        <v>228</v>
      </c>
      <c r="F54" s="7" t="s">
        <v>35</v>
      </c>
      <c r="G54" s="7" t="s">
        <v>35</v>
      </c>
      <c r="H54" s="7" t="s">
        <v>230</v>
      </c>
      <c r="I54" s="98"/>
      <c r="J54" s="72">
        <f>J55</f>
        <v>0.5</v>
      </c>
      <c r="K54" s="72">
        <f t="shared" si="12"/>
        <v>0.5</v>
      </c>
      <c r="L54" s="72">
        <f t="shared" si="12"/>
        <v>0.5</v>
      </c>
    </row>
    <row r="55" spans="1:12" ht="22.5" customHeight="1" x14ac:dyDescent="0.25">
      <c r="A55" s="73" t="s">
        <v>104</v>
      </c>
      <c r="B55" s="65">
        <v>910</v>
      </c>
      <c r="C55" s="6" t="s">
        <v>17</v>
      </c>
      <c r="D55" s="6" t="s">
        <v>32</v>
      </c>
      <c r="E55" s="6" t="s">
        <v>228</v>
      </c>
      <c r="F55" s="6" t="s">
        <v>35</v>
      </c>
      <c r="G55" s="6" t="s">
        <v>37</v>
      </c>
      <c r="H55" s="6" t="s">
        <v>230</v>
      </c>
      <c r="I55" s="6" t="s">
        <v>106</v>
      </c>
      <c r="J55" s="72">
        <f>J56</f>
        <v>0.5</v>
      </c>
      <c r="K55" s="72">
        <f t="shared" si="12"/>
        <v>0.5</v>
      </c>
      <c r="L55" s="72">
        <f t="shared" si="12"/>
        <v>0.5</v>
      </c>
    </row>
    <row r="56" spans="1:12" ht="31.5" customHeight="1" x14ac:dyDescent="0.25">
      <c r="A56" s="73" t="s">
        <v>105</v>
      </c>
      <c r="B56" s="65">
        <v>910</v>
      </c>
      <c r="C56" s="6" t="s">
        <v>17</v>
      </c>
      <c r="D56" s="6" t="s">
        <v>32</v>
      </c>
      <c r="E56" s="6" t="s">
        <v>228</v>
      </c>
      <c r="F56" s="6" t="s">
        <v>35</v>
      </c>
      <c r="G56" s="6" t="s">
        <v>37</v>
      </c>
      <c r="H56" s="6" t="s">
        <v>230</v>
      </c>
      <c r="I56" s="6" t="s">
        <v>107</v>
      </c>
      <c r="J56" s="72">
        <v>0.5</v>
      </c>
      <c r="K56" s="72">
        <v>0.5</v>
      </c>
      <c r="L56" s="72">
        <v>0.5</v>
      </c>
    </row>
    <row r="57" spans="1:12" ht="22.5" customHeight="1" x14ac:dyDescent="0.25">
      <c r="A57" s="68" t="s">
        <v>50</v>
      </c>
      <c r="B57" s="65">
        <v>918</v>
      </c>
      <c r="C57" s="83" t="s">
        <v>28</v>
      </c>
      <c r="D57" s="83"/>
      <c r="E57" s="84"/>
      <c r="F57" s="83"/>
      <c r="G57" s="83"/>
      <c r="H57" s="83"/>
      <c r="I57" s="163"/>
      <c r="J57" s="161">
        <f>J58</f>
        <v>159</v>
      </c>
      <c r="K57" s="161">
        <f>K58</f>
        <v>173.9</v>
      </c>
      <c r="L57" s="161">
        <f>L58</f>
        <v>180.2</v>
      </c>
    </row>
    <row r="58" spans="1:12" ht="23.25" customHeight="1" x14ac:dyDescent="0.25">
      <c r="A58" s="75" t="s">
        <v>51</v>
      </c>
      <c r="B58" s="65">
        <v>918</v>
      </c>
      <c r="C58" s="165" t="s">
        <v>28</v>
      </c>
      <c r="D58" s="165" t="s">
        <v>29</v>
      </c>
      <c r="E58" s="69"/>
      <c r="F58" s="66"/>
      <c r="G58" s="66"/>
      <c r="H58" s="66"/>
      <c r="I58" s="89"/>
      <c r="J58" s="161">
        <f>J61</f>
        <v>159</v>
      </c>
      <c r="K58" s="161">
        <f>K61</f>
        <v>173.9</v>
      </c>
      <c r="L58" s="161">
        <f>L61</f>
        <v>180.2</v>
      </c>
    </row>
    <row r="59" spans="1:12" ht="39" customHeight="1" x14ac:dyDescent="0.25">
      <c r="A59" s="104" t="s">
        <v>140</v>
      </c>
      <c r="B59" s="65">
        <v>918</v>
      </c>
      <c r="C59" s="79" t="s">
        <v>28</v>
      </c>
      <c r="D59" s="79" t="s">
        <v>29</v>
      </c>
      <c r="E59" s="6">
        <v>89</v>
      </c>
      <c r="F59" s="6"/>
      <c r="G59" s="6"/>
      <c r="H59" s="6"/>
      <c r="I59" s="90"/>
      <c r="J59" s="72">
        <f t="shared" ref="J59:L60" si="13">J60</f>
        <v>159</v>
      </c>
      <c r="K59" s="72">
        <f t="shared" si="13"/>
        <v>173.9</v>
      </c>
      <c r="L59" s="72">
        <f t="shared" si="13"/>
        <v>180.2</v>
      </c>
    </row>
    <row r="60" spans="1:12" ht="46.5" customHeight="1" x14ac:dyDescent="0.25">
      <c r="A60" s="105" t="s">
        <v>141</v>
      </c>
      <c r="B60" s="65">
        <v>918</v>
      </c>
      <c r="C60" s="79" t="s">
        <v>28</v>
      </c>
      <c r="D60" s="79" t="s">
        <v>29</v>
      </c>
      <c r="E60" s="6">
        <v>89</v>
      </c>
      <c r="F60" s="6">
        <v>1</v>
      </c>
      <c r="G60" s="6"/>
      <c r="H60" s="6"/>
      <c r="I60" s="90"/>
      <c r="J60" s="72">
        <f t="shared" si="13"/>
        <v>159</v>
      </c>
      <c r="K60" s="72">
        <f t="shared" si="13"/>
        <v>173.9</v>
      </c>
      <c r="L60" s="72">
        <f t="shared" si="13"/>
        <v>180.2</v>
      </c>
    </row>
    <row r="61" spans="1:12" ht="36.75" customHeight="1" x14ac:dyDescent="0.25">
      <c r="A61" s="91" t="s">
        <v>171</v>
      </c>
      <c r="B61" s="65">
        <v>918</v>
      </c>
      <c r="C61" s="79" t="s">
        <v>28</v>
      </c>
      <c r="D61" s="79" t="s">
        <v>29</v>
      </c>
      <c r="E61" s="92">
        <v>89</v>
      </c>
      <c r="F61" s="6">
        <v>1</v>
      </c>
      <c r="G61" s="6" t="s">
        <v>37</v>
      </c>
      <c r="H61" s="6">
        <v>51180</v>
      </c>
      <c r="I61" s="90"/>
      <c r="J61" s="33">
        <f>J62+J64</f>
        <v>159</v>
      </c>
      <c r="K61" s="33">
        <f>K62+K64</f>
        <v>173.9</v>
      </c>
      <c r="L61" s="33">
        <f>L62+L64</f>
        <v>180.2</v>
      </c>
    </row>
    <row r="62" spans="1:12" ht="33" customHeight="1" x14ac:dyDescent="0.25">
      <c r="A62" s="74" t="s">
        <v>108</v>
      </c>
      <c r="B62" s="65">
        <v>918</v>
      </c>
      <c r="C62" s="79" t="s">
        <v>28</v>
      </c>
      <c r="D62" s="79" t="s">
        <v>29</v>
      </c>
      <c r="E62" s="92">
        <v>89</v>
      </c>
      <c r="F62" s="6">
        <v>1</v>
      </c>
      <c r="G62" s="6" t="s">
        <v>37</v>
      </c>
      <c r="H62" s="6" t="s">
        <v>52</v>
      </c>
      <c r="I62" s="90" t="s">
        <v>110</v>
      </c>
      <c r="J62" s="33">
        <f>J63</f>
        <v>145</v>
      </c>
      <c r="K62" s="33">
        <f>K63</f>
        <v>145</v>
      </c>
      <c r="L62" s="33">
        <f>L63</f>
        <v>145</v>
      </c>
    </row>
    <row r="63" spans="1:12" ht="19.5" customHeight="1" x14ac:dyDescent="0.25">
      <c r="A63" s="74" t="s">
        <v>109</v>
      </c>
      <c r="B63" s="65">
        <v>918</v>
      </c>
      <c r="C63" s="79" t="s">
        <v>28</v>
      </c>
      <c r="D63" s="79" t="s">
        <v>29</v>
      </c>
      <c r="E63" s="92">
        <v>89</v>
      </c>
      <c r="F63" s="6">
        <v>1</v>
      </c>
      <c r="G63" s="6" t="s">
        <v>37</v>
      </c>
      <c r="H63" s="6" t="s">
        <v>52</v>
      </c>
      <c r="I63" s="90" t="s">
        <v>111</v>
      </c>
      <c r="J63" s="33">
        <v>145</v>
      </c>
      <c r="K63" s="33">
        <v>145</v>
      </c>
      <c r="L63" s="33">
        <v>145</v>
      </c>
    </row>
    <row r="64" spans="1:12" ht="21" customHeight="1" x14ac:dyDescent="0.25">
      <c r="A64" s="73" t="s">
        <v>104</v>
      </c>
      <c r="B64" s="65">
        <v>918</v>
      </c>
      <c r="C64" s="79" t="s">
        <v>28</v>
      </c>
      <c r="D64" s="79" t="s">
        <v>29</v>
      </c>
      <c r="E64" s="92">
        <v>89</v>
      </c>
      <c r="F64" s="6">
        <v>1</v>
      </c>
      <c r="G64" s="6" t="s">
        <v>37</v>
      </c>
      <c r="H64" s="6">
        <v>51180</v>
      </c>
      <c r="I64" s="90" t="s">
        <v>106</v>
      </c>
      <c r="J64" s="33">
        <f t="shared" ref="J64:L64" si="14">J65</f>
        <v>14</v>
      </c>
      <c r="K64" s="33">
        <f t="shared" si="14"/>
        <v>28.9</v>
      </c>
      <c r="L64" s="33">
        <f t="shared" si="14"/>
        <v>35.200000000000003</v>
      </c>
    </row>
    <row r="65" spans="1:12" ht="29.25" customHeight="1" x14ac:dyDescent="0.25">
      <c r="A65" s="73" t="s">
        <v>105</v>
      </c>
      <c r="B65" s="65">
        <v>918</v>
      </c>
      <c r="C65" s="79" t="s">
        <v>28</v>
      </c>
      <c r="D65" s="79" t="s">
        <v>29</v>
      </c>
      <c r="E65" s="92">
        <v>89</v>
      </c>
      <c r="F65" s="6">
        <v>1</v>
      </c>
      <c r="G65" s="6" t="s">
        <v>37</v>
      </c>
      <c r="H65" s="6">
        <v>51180</v>
      </c>
      <c r="I65" s="90" t="s">
        <v>107</v>
      </c>
      <c r="J65" s="33">
        <v>14</v>
      </c>
      <c r="K65" s="33">
        <v>28.9</v>
      </c>
      <c r="L65" s="33">
        <v>35.200000000000003</v>
      </c>
    </row>
    <row r="66" spans="1:12" x14ac:dyDescent="0.25">
      <c r="A66" s="68" t="s">
        <v>200</v>
      </c>
      <c r="B66" s="65">
        <v>918</v>
      </c>
      <c r="C66" s="165" t="s">
        <v>29</v>
      </c>
      <c r="D66" s="165"/>
      <c r="E66" s="66"/>
      <c r="F66" s="6"/>
      <c r="G66" s="6"/>
      <c r="H66" s="6"/>
      <c r="I66" s="90"/>
      <c r="J66" s="166">
        <f>J73+J67</f>
        <v>42.5</v>
      </c>
      <c r="K66" s="166">
        <f t="shared" ref="K66:L66" si="15">K73+K67</f>
        <v>45</v>
      </c>
      <c r="L66" s="166">
        <f t="shared" si="15"/>
        <v>49</v>
      </c>
    </row>
    <row r="67" spans="1:12" ht="31.5" x14ac:dyDescent="0.25">
      <c r="A67" s="68" t="s">
        <v>243</v>
      </c>
      <c r="B67" s="65">
        <v>918</v>
      </c>
      <c r="C67" s="79" t="s">
        <v>29</v>
      </c>
      <c r="D67" s="79" t="s">
        <v>31</v>
      </c>
      <c r="E67" s="6"/>
      <c r="F67" s="6"/>
      <c r="G67" s="6"/>
      <c r="H67" s="6"/>
      <c r="I67" s="90"/>
      <c r="J67" s="33">
        <f>J68</f>
        <v>42</v>
      </c>
      <c r="K67" s="33">
        <f t="shared" ref="K67:L71" si="16">K68</f>
        <v>45</v>
      </c>
      <c r="L67" s="33">
        <f t="shared" si="16"/>
        <v>49</v>
      </c>
    </row>
    <row r="68" spans="1:12" ht="47.25" x14ac:dyDescent="0.25">
      <c r="A68" s="73" t="s">
        <v>245</v>
      </c>
      <c r="B68" s="65">
        <v>918</v>
      </c>
      <c r="C68" s="79" t="s">
        <v>29</v>
      </c>
      <c r="D68" s="79" t="s">
        <v>31</v>
      </c>
      <c r="E68" s="6" t="s">
        <v>207</v>
      </c>
      <c r="F68" s="6"/>
      <c r="G68" s="6"/>
      <c r="H68" s="6"/>
      <c r="I68" s="90"/>
      <c r="J68" s="33">
        <f>J69</f>
        <v>42</v>
      </c>
      <c r="K68" s="33">
        <f t="shared" si="16"/>
        <v>45</v>
      </c>
      <c r="L68" s="33">
        <f t="shared" si="16"/>
        <v>49</v>
      </c>
    </row>
    <row r="69" spans="1:12" x14ac:dyDescent="0.25">
      <c r="A69" s="73" t="s">
        <v>244</v>
      </c>
      <c r="B69" s="65">
        <v>918</v>
      </c>
      <c r="C69" s="79" t="s">
        <v>29</v>
      </c>
      <c r="D69" s="79" t="s">
        <v>31</v>
      </c>
      <c r="E69" s="6" t="s">
        <v>207</v>
      </c>
      <c r="F69" s="6" t="s">
        <v>35</v>
      </c>
      <c r="G69" s="6" t="s">
        <v>18</v>
      </c>
      <c r="H69" s="6"/>
      <c r="I69" s="90"/>
      <c r="J69" s="33">
        <f>J70</f>
        <v>42</v>
      </c>
      <c r="K69" s="33">
        <f t="shared" si="16"/>
        <v>45</v>
      </c>
      <c r="L69" s="33">
        <f t="shared" si="16"/>
        <v>49</v>
      </c>
    </row>
    <row r="70" spans="1:12" x14ac:dyDescent="0.25">
      <c r="A70" s="73" t="s">
        <v>208</v>
      </c>
      <c r="B70" s="65">
        <v>918</v>
      </c>
      <c r="C70" s="79" t="s">
        <v>29</v>
      </c>
      <c r="D70" s="79" t="s">
        <v>31</v>
      </c>
      <c r="E70" s="6" t="s">
        <v>207</v>
      </c>
      <c r="F70" s="6" t="s">
        <v>35</v>
      </c>
      <c r="G70" s="6" t="s">
        <v>18</v>
      </c>
      <c r="H70" s="6" t="s">
        <v>209</v>
      </c>
      <c r="I70" s="90"/>
      <c r="J70" s="33">
        <f>J71</f>
        <v>42</v>
      </c>
      <c r="K70" s="33">
        <f t="shared" si="16"/>
        <v>45</v>
      </c>
      <c r="L70" s="33">
        <f t="shared" si="16"/>
        <v>49</v>
      </c>
    </row>
    <row r="71" spans="1:12" ht="31.5" x14ac:dyDescent="0.25">
      <c r="A71" s="73" t="s">
        <v>104</v>
      </c>
      <c r="B71" s="65">
        <v>918</v>
      </c>
      <c r="C71" s="79" t="s">
        <v>29</v>
      </c>
      <c r="D71" s="79" t="s">
        <v>31</v>
      </c>
      <c r="E71" s="6" t="s">
        <v>207</v>
      </c>
      <c r="F71" s="6" t="s">
        <v>35</v>
      </c>
      <c r="G71" s="6" t="s">
        <v>18</v>
      </c>
      <c r="H71" s="6" t="s">
        <v>209</v>
      </c>
      <c r="I71" s="90" t="s">
        <v>106</v>
      </c>
      <c r="J71" s="33">
        <f>J72</f>
        <v>42</v>
      </c>
      <c r="K71" s="33">
        <f t="shared" si="16"/>
        <v>45</v>
      </c>
      <c r="L71" s="33">
        <f t="shared" si="16"/>
        <v>49</v>
      </c>
    </row>
    <row r="72" spans="1:12" ht="31.5" x14ac:dyDescent="0.25">
      <c r="A72" s="73" t="s">
        <v>105</v>
      </c>
      <c r="B72" s="65">
        <v>918</v>
      </c>
      <c r="C72" s="79" t="s">
        <v>29</v>
      </c>
      <c r="D72" s="79" t="s">
        <v>31</v>
      </c>
      <c r="E72" s="6" t="s">
        <v>207</v>
      </c>
      <c r="F72" s="6" t="s">
        <v>35</v>
      </c>
      <c r="G72" s="6" t="s">
        <v>18</v>
      </c>
      <c r="H72" s="6" t="s">
        <v>209</v>
      </c>
      <c r="I72" s="90" t="s">
        <v>107</v>
      </c>
      <c r="J72" s="33">
        <v>42</v>
      </c>
      <c r="K72" s="33">
        <v>45</v>
      </c>
      <c r="L72" s="33">
        <v>49</v>
      </c>
    </row>
    <row r="73" spans="1:12" ht="31.5" x14ac:dyDescent="0.25">
      <c r="A73" s="68" t="s">
        <v>201</v>
      </c>
      <c r="B73" s="65">
        <v>918</v>
      </c>
      <c r="C73" s="165" t="s">
        <v>29</v>
      </c>
      <c r="D73" s="165" t="s">
        <v>202</v>
      </c>
      <c r="E73" s="66"/>
      <c r="F73" s="6"/>
      <c r="G73" s="6"/>
      <c r="H73" s="6"/>
      <c r="I73" s="90"/>
      <c r="J73" s="166">
        <f>J74</f>
        <v>0.5</v>
      </c>
      <c r="K73" s="166">
        <f t="shared" ref="K73:L76" si="17">K74</f>
        <v>0</v>
      </c>
      <c r="L73" s="166">
        <f t="shared" si="17"/>
        <v>0</v>
      </c>
    </row>
    <row r="74" spans="1:12" ht="31.5" x14ac:dyDescent="0.25">
      <c r="A74" s="184" t="s">
        <v>222</v>
      </c>
      <c r="B74" s="187">
        <v>918</v>
      </c>
      <c r="C74" s="185" t="s">
        <v>29</v>
      </c>
      <c r="D74" s="185" t="s">
        <v>202</v>
      </c>
      <c r="E74" s="6" t="s">
        <v>204</v>
      </c>
      <c r="F74" s="6"/>
      <c r="G74" s="6"/>
      <c r="H74" s="6"/>
      <c r="I74" s="90"/>
      <c r="J74" s="33">
        <f>J75</f>
        <v>0.5</v>
      </c>
      <c r="K74" s="33">
        <f t="shared" si="17"/>
        <v>0</v>
      </c>
      <c r="L74" s="33">
        <f t="shared" si="17"/>
        <v>0</v>
      </c>
    </row>
    <row r="75" spans="1:12" ht="31.5" x14ac:dyDescent="0.25">
      <c r="A75" s="73" t="s">
        <v>205</v>
      </c>
      <c r="B75" s="65">
        <v>918</v>
      </c>
      <c r="C75" s="79" t="s">
        <v>29</v>
      </c>
      <c r="D75" s="79" t="s">
        <v>202</v>
      </c>
      <c r="E75" s="6" t="s">
        <v>204</v>
      </c>
      <c r="F75" s="6" t="s">
        <v>35</v>
      </c>
      <c r="G75" s="6" t="s">
        <v>37</v>
      </c>
      <c r="H75" s="6" t="s">
        <v>206</v>
      </c>
      <c r="I75" s="90"/>
      <c r="J75" s="33">
        <f>J76</f>
        <v>0.5</v>
      </c>
      <c r="K75" s="33">
        <f t="shared" si="17"/>
        <v>0</v>
      </c>
      <c r="L75" s="33">
        <f t="shared" si="17"/>
        <v>0</v>
      </c>
    </row>
    <row r="76" spans="1:12" ht="31.5" x14ac:dyDescent="0.25">
      <c r="A76" s="73" t="s">
        <v>104</v>
      </c>
      <c r="B76" s="65">
        <v>918</v>
      </c>
      <c r="C76" s="79" t="s">
        <v>29</v>
      </c>
      <c r="D76" s="79" t="s">
        <v>202</v>
      </c>
      <c r="E76" s="6" t="s">
        <v>204</v>
      </c>
      <c r="F76" s="6" t="s">
        <v>35</v>
      </c>
      <c r="G76" s="6" t="s">
        <v>37</v>
      </c>
      <c r="H76" s="6" t="s">
        <v>206</v>
      </c>
      <c r="I76" s="90" t="s">
        <v>106</v>
      </c>
      <c r="J76" s="33">
        <f>J77</f>
        <v>0.5</v>
      </c>
      <c r="K76" s="33">
        <f t="shared" si="17"/>
        <v>0</v>
      </c>
      <c r="L76" s="33">
        <f t="shared" si="17"/>
        <v>0</v>
      </c>
    </row>
    <row r="77" spans="1:12" ht="31.5" x14ac:dyDescent="0.25">
      <c r="A77" s="73" t="s">
        <v>105</v>
      </c>
      <c r="B77" s="65">
        <v>918</v>
      </c>
      <c r="C77" s="79" t="s">
        <v>29</v>
      </c>
      <c r="D77" s="79" t="s">
        <v>202</v>
      </c>
      <c r="E77" s="6" t="s">
        <v>204</v>
      </c>
      <c r="F77" s="6" t="s">
        <v>35</v>
      </c>
      <c r="G77" s="6" t="s">
        <v>37</v>
      </c>
      <c r="H77" s="6" t="s">
        <v>206</v>
      </c>
      <c r="I77" s="90" t="s">
        <v>107</v>
      </c>
      <c r="J77" s="33">
        <v>0.5</v>
      </c>
      <c r="K77" s="33">
        <v>0</v>
      </c>
      <c r="L77" s="33">
        <v>0</v>
      </c>
    </row>
    <row r="78" spans="1:12" x14ac:dyDescent="0.25">
      <c r="A78" s="75" t="s">
        <v>53</v>
      </c>
      <c r="B78" s="65">
        <v>918</v>
      </c>
      <c r="C78" s="165" t="s">
        <v>18</v>
      </c>
      <c r="D78" s="165"/>
      <c r="E78" s="66"/>
      <c r="F78" s="66"/>
      <c r="G78" s="66"/>
      <c r="H78" s="66"/>
      <c r="I78" s="66"/>
      <c r="J78" s="166">
        <f>J79</f>
        <v>1384.9526000000001</v>
      </c>
      <c r="K78" s="166">
        <f t="shared" ref="J78:L82" si="18">K79</f>
        <v>527.70000000000005</v>
      </c>
      <c r="L78" s="166">
        <f t="shared" si="18"/>
        <v>703.3</v>
      </c>
    </row>
    <row r="79" spans="1:12" x14ac:dyDescent="0.25">
      <c r="A79" s="75" t="s">
        <v>54</v>
      </c>
      <c r="B79" s="65">
        <v>918</v>
      </c>
      <c r="C79" s="66" t="s">
        <v>18</v>
      </c>
      <c r="D79" s="66" t="s">
        <v>30</v>
      </c>
      <c r="E79" s="167"/>
      <c r="F79" s="167"/>
      <c r="G79" s="167"/>
      <c r="H79" s="167"/>
      <c r="I79" s="66"/>
      <c r="J79" s="166">
        <f>J80+J84</f>
        <v>1384.9526000000001</v>
      </c>
      <c r="K79" s="166">
        <f t="shared" ref="K79:L79" si="19">K80+K84</f>
        <v>527.70000000000005</v>
      </c>
      <c r="L79" s="166">
        <f t="shared" si="19"/>
        <v>703.3</v>
      </c>
    </row>
    <row r="80" spans="1:12" ht="47.25" x14ac:dyDescent="0.25">
      <c r="A80" s="104" t="s">
        <v>219</v>
      </c>
      <c r="B80" s="65">
        <v>918</v>
      </c>
      <c r="C80" s="7" t="s">
        <v>18</v>
      </c>
      <c r="D80" s="7" t="s">
        <v>30</v>
      </c>
      <c r="E80" s="7" t="s">
        <v>32</v>
      </c>
      <c r="F80" s="7"/>
      <c r="G80" s="7"/>
      <c r="H80" s="7"/>
      <c r="I80" s="6"/>
      <c r="J80" s="33">
        <f>J81</f>
        <v>1328.9526000000001</v>
      </c>
      <c r="K80" s="33">
        <f>K81</f>
        <v>527.70000000000005</v>
      </c>
      <c r="L80" s="33">
        <f>L81</f>
        <v>703.3</v>
      </c>
    </row>
    <row r="81" spans="1:13" ht="150" customHeight="1" x14ac:dyDescent="0.25">
      <c r="A81" s="207" t="s">
        <v>223</v>
      </c>
      <c r="B81" s="65">
        <v>918</v>
      </c>
      <c r="C81" s="7" t="s">
        <v>18</v>
      </c>
      <c r="D81" s="7" t="s">
        <v>30</v>
      </c>
      <c r="E81" s="7" t="s">
        <v>32</v>
      </c>
      <c r="F81" s="7" t="s">
        <v>35</v>
      </c>
      <c r="G81" s="7" t="s">
        <v>17</v>
      </c>
      <c r="H81" s="7" t="s">
        <v>235</v>
      </c>
      <c r="I81" s="6"/>
      <c r="J81" s="33">
        <f t="shared" si="18"/>
        <v>1328.9526000000001</v>
      </c>
      <c r="K81" s="33">
        <f t="shared" si="18"/>
        <v>527.70000000000005</v>
      </c>
      <c r="L81" s="33">
        <f t="shared" si="18"/>
        <v>703.3</v>
      </c>
    </row>
    <row r="82" spans="1:13" ht="18.75" customHeight="1" x14ac:dyDescent="0.25">
      <c r="A82" s="73" t="s">
        <v>104</v>
      </c>
      <c r="B82" s="65">
        <v>918</v>
      </c>
      <c r="C82" s="7" t="s">
        <v>18</v>
      </c>
      <c r="D82" s="7" t="s">
        <v>30</v>
      </c>
      <c r="E82" s="7" t="s">
        <v>32</v>
      </c>
      <c r="F82" s="7" t="s">
        <v>35</v>
      </c>
      <c r="G82" s="7" t="s">
        <v>17</v>
      </c>
      <c r="H82" s="7" t="s">
        <v>235</v>
      </c>
      <c r="I82" s="6" t="s">
        <v>106</v>
      </c>
      <c r="J82" s="33">
        <f t="shared" si="18"/>
        <v>1328.9526000000001</v>
      </c>
      <c r="K82" s="33">
        <f t="shared" si="18"/>
        <v>527.70000000000005</v>
      </c>
      <c r="L82" s="33">
        <f t="shared" si="18"/>
        <v>703.3</v>
      </c>
    </row>
    <row r="83" spans="1:13" ht="28.5" customHeight="1" x14ac:dyDescent="0.25">
      <c r="A83" s="73" t="s">
        <v>105</v>
      </c>
      <c r="B83" s="65">
        <v>918</v>
      </c>
      <c r="C83" s="7" t="s">
        <v>18</v>
      </c>
      <c r="D83" s="7" t="s">
        <v>30</v>
      </c>
      <c r="E83" s="7" t="s">
        <v>32</v>
      </c>
      <c r="F83" s="7" t="s">
        <v>35</v>
      </c>
      <c r="G83" s="7" t="s">
        <v>17</v>
      </c>
      <c r="H83" s="7" t="s">
        <v>235</v>
      </c>
      <c r="I83" s="6" t="s">
        <v>107</v>
      </c>
      <c r="J83" s="149">
        <f>509.5-J87+137.6226+737.83</f>
        <v>1328.9526000000001</v>
      </c>
      <c r="K83" s="150">
        <v>527.70000000000005</v>
      </c>
      <c r="L83" s="151">
        <v>703.3</v>
      </c>
      <c r="M83" s="198" t="s">
        <v>255</v>
      </c>
    </row>
    <row r="84" spans="1:13" ht="70.5" customHeight="1" x14ac:dyDescent="0.25">
      <c r="A84" s="10" t="s">
        <v>246</v>
      </c>
      <c r="B84" s="65">
        <v>918</v>
      </c>
      <c r="C84" s="6" t="s">
        <v>18</v>
      </c>
      <c r="D84" s="6" t="s">
        <v>30</v>
      </c>
      <c r="E84" s="6" t="s">
        <v>202</v>
      </c>
      <c r="F84" s="6"/>
      <c r="G84" s="6"/>
      <c r="H84" s="6"/>
      <c r="I84" s="6"/>
      <c r="J84" s="149">
        <f t="shared" ref="J84:L85" si="20">J85</f>
        <v>56</v>
      </c>
      <c r="K84" s="150">
        <f t="shared" si="20"/>
        <v>0</v>
      </c>
      <c r="L84" s="150">
        <f t="shared" si="20"/>
        <v>0</v>
      </c>
    </row>
    <row r="85" spans="1:13" ht="142.5" customHeight="1" x14ac:dyDescent="0.25">
      <c r="A85" s="189" t="s">
        <v>182</v>
      </c>
      <c r="B85" s="65">
        <v>918</v>
      </c>
      <c r="C85" s="7" t="s">
        <v>18</v>
      </c>
      <c r="D85" s="7" t="s">
        <v>30</v>
      </c>
      <c r="E85" s="7" t="s">
        <v>202</v>
      </c>
      <c r="F85" s="7" t="s">
        <v>35</v>
      </c>
      <c r="G85" s="7" t="s">
        <v>17</v>
      </c>
      <c r="H85" s="7" t="s">
        <v>235</v>
      </c>
      <c r="I85" s="6"/>
      <c r="J85" s="149">
        <f t="shared" si="20"/>
        <v>56</v>
      </c>
      <c r="K85" s="150">
        <f t="shared" si="20"/>
        <v>0</v>
      </c>
      <c r="L85" s="150">
        <f t="shared" si="20"/>
        <v>0</v>
      </c>
    </row>
    <row r="86" spans="1:13" ht="34.5" customHeight="1" x14ac:dyDescent="0.25">
      <c r="A86" s="73" t="s">
        <v>104</v>
      </c>
      <c r="B86" s="65">
        <v>918</v>
      </c>
      <c r="C86" s="7" t="s">
        <v>18</v>
      </c>
      <c r="D86" s="7" t="s">
        <v>30</v>
      </c>
      <c r="E86" s="7" t="s">
        <v>202</v>
      </c>
      <c r="F86" s="7" t="s">
        <v>35</v>
      </c>
      <c r="G86" s="7" t="s">
        <v>17</v>
      </c>
      <c r="H86" s="7" t="s">
        <v>235</v>
      </c>
      <c r="I86" s="6" t="s">
        <v>106</v>
      </c>
      <c r="J86" s="149">
        <f>J87</f>
        <v>56</v>
      </c>
      <c r="K86" s="150">
        <f>K87</f>
        <v>0</v>
      </c>
      <c r="L86" s="150">
        <f>L87</f>
        <v>0</v>
      </c>
    </row>
    <row r="87" spans="1:13" ht="27" customHeight="1" x14ac:dyDescent="0.25">
      <c r="A87" s="73" t="s">
        <v>105</v>
      </c>
      <c r="B87" s="65">
        <v>918</v>
      </c>
      <c r="C87" s="7" t="s">
        <v>18</v>
      </c>
      <c r="D87" s="7" t="s">
        <v>30</v>
      </c>
      <c r="E87" s="7" t="s">
        <v>202</v>
      </c>
      <c r="F87" s="7" t="s">
        <v>35</v>
      </c>
      <c r="G87" s="7" t="s">
        <v>17</v>
      </c>
      <c r="H87" s="7" t="s">
        <v>235</v>
      </c>
      <c r="I87" s="6" t="s">
        <v>107</v>
      </c>
      <c r="J87" s="150">
        <v>56</v>
      </c>
      <c r="K87" s="188">
        <v>0</v>
      </c>
      <c r="L87" s="188">
        <v>0</v>
      </c>
    </row>
    <row r="88" spans="1:13" x14ac:dyDescent="0.25">
      <c r="A88" s="75" t="s">
        <v>21</v>
      </c>
      <c r="B88" s="65">
        <v>918</v>
      </c>
      <c r="C88" s="66" t="s">
        <v>20</v>
      </c>
      <c r="D88" s="66"/>
      <c r="E88" s="66"/>
      <c r="F88" s="66"/>
      <c r="G88" s="66"/>
      <c r="H88" s="94"/>
      <c r="I88" s="94"/>
      <c r="J88" s="88">
        <f>J89+J95</f>
        <v>743.39296999999999</v>
      </c>
      <c r="K88" s="88">
        <f>K89+K95</f>
        <v>40</v>
      </c>
      <c r="L88" s="88">
        <f>L89+L95</f>
        <v>40</v>
      </c>
    </row>
    <row r="89" spans="1:13" x14ac:dyDescent="0.25">
      <c r="A89" s="75" t="s">
        <v>55</v>
      </c>
      <c r="B89" s="65">
        <v>918</v>
      </c>
      <c r="C89" s="66" t="s">
        <v>20</v>
      </c>
      <c r="D89" s="66" t="s">
        <v>28</v>
      </c>
      <c r="E89" s="66"/>
      <c r="F89" s="66"/>
      <c r="G89" s="66"/>
      <c r="H89" s="94"/>
      <c r="I89" s="94"/>
      <c r="J89" s="88">
        <f>J90</f>
        <v>200</v>
      </c>
      <c r="K89" s="88">
        <f t="shared" ref="K89:L89" si="21">K90</f>
        <v>30</v>
      </c>
      <c r="L89" s="88">
        <f t="shared" si="21"/>
        <v>30</v>
      </c>
    </row>
    <row r="90" spans="1:13" ht="31.5" x14ac:dyDescent="0.25">
      <c r="A90" s="104" t="s">
        <v>140</v>
      </c>
      <c r="B90" s="65">
        <v>918</v>
      </c>
      <c r="C90" s="6" t="s">
        <v>20</v>
      </c>
      <c r="D90" s="6" t="s">
        <v>28</v>
      </c>
      <c r="E90" s="6" t="s">
        <v>48</v>
      </c>
      <c r="F90" s="6"/>
      <c r="G90" s="6"/>
      <c r="H90" s="11"/>
      <c r="I90" s="186"/>
      <c r="J90" s="35">
        <f>J91</f>
        <v>200</v>
      </c>
      <c r="K90" s="35">
        <f t="shared" ref="K90:L93" si="22">K91</f>
        <v>30</v>
      </c>
      <c r="L90" s="35">
        <f t="shared" si="22"/>
        <v>30</v>
      </c>
    </row>
    <row r="91" spans="1:13" ht="47.25" x14ac:dyDescent="0.25">
      <c r="A91" s="105" t="s">
        <v>141</v>
      </c>
      <c r="B91" s="65">
        <v>918</v>
      </c>
      <c r="C91" s="6" t="s">
        <v>20</v>
      </c>
      <c r="D91" s="6" t="s">
        <v>28</v>
      </c>
      <c r="E91" s="6" t="s">
        <v>48</v>
      </c>
      <c r="F91" s="6" t="s">
        <v>24</v>
      </c>
      <c r="G91" s="6"/>
      <c r="H91" s="11"/>
      <c r="I91" s="186"/>
      <c r="J91" s="35">
        <f>J92</f>
        <v>200</v>
      </c>
      <c r="K91" s="35">
        <f t="shared" si="22"/>
        <v>30</v>
      </c>
      <c r="L91" s="35">
        <f t="shared" si="22"/>
        <v>30</v>
      </c>
    </row>
    <row r="92" spans="1:13" ht="47.25" x14ac:dyDescent="0.25">
      <c r="A92" s="10" t="s">
        <v>236</v>
      </c>
      <c r="B92" s="65">
        <v>918</v>
      </c>
      <c r="C92" s="6" t="s">
        <v>20</v>
      </c>
      <c r="D92" s="6" t="s">
        <v>28</v>
      </c>
      <c r="E92" s="6">
        <v>89</v>
      </c>
      <c r="F92" s="6">
        <v>1</v>
      </c>
      <c r="G92" s="6" t="s">
        <v>37</v>
      </c>
      <c r="H92" s="6" t="s">
        <v>215</v>
      </c>
      <c r="I92" s="90"/>
      <c r="J92" s="35">
        <f>J93</f>
        <v>200</v>
      </c>
      <c r="K92" s="35">
        <f t="shared" si="22"/>
        <v>30</v>
      </c>
      <c r="L92" s="35">
        <f t="shared" si="22"/>
        <v>30</v>
      </c>
    </row>
    <row r="93" spans="1:13" ht="31.5" x14ac:dyDescent="0.25">
      <c r="A93" s="73" t="s">
        <v>104</v>
      </c>
      <c r="B93" s="65">
        <v>918</v>
      </c>
      <c r="C93" s="6" t="s">
        <v>20</v>
      </c>
      <c r="D93" s="6" t="s">
        <v>28</v>
      </c>
      <c r="E93" s="6">
        <v>89</v>
      </c>
      <c r="F93" s="6">
        <v>1</v>
      </c>
      <c r="G93" s="6" t="s">
        <v>37</v>
      </c>
      <c r="H93" s="6" t="s">
        <v>215</v>
      </c>
      <c r="I93" s="90" t="s">
        <v>106</v>
      </c>
      <c r="J93" s="35">
        <f>J94</f>
        <v>200</v>
      </c>
      <c r="K93" s="35">
        <f t="shared" si="22"/>
        <v>30</v>
      </c>
      <c r="L93" s="35">
        <f t="shared" si="22"/>
        <v>30</v>
      </c>
    </row>
    <row r="94" spans="1:13" ht="31.5" x14ac:dyDescent="0.25">
      <c r="A94" s="73" t="s">
        <v>105</v>
      </c>
      <c r="B94" s="65">
        <v>918</v>
      </c>
      <c r="C94" s="6" t="s">
        <v>20</v>
      </c>
      <c r="D94" s="6" t="s">
        <v>28</v>
      </c>
      <c r="E94" s="6">
        <v>89</v>
      </c>
      <c r="F94" s="6">
        <v>1</v>
      </c>
      <c r="G94" s="6" t="s">
        <v>37</v>
      </c>
      <c r="H94" s="6" t="s">
        <v>215</v>
      </c>
      <c r="I94" s="90" t="s">
        <v>107</v>
      </c>
      <c r="J94" s="35">
        <f>70+80+50</f>
        <v>200</v>
      </c>
      <c r="K94" s="35">
        <v>30</v>
      </c>
      <c r="L94" s="35">
        <v>30</v>
      </c>
      <c r="M94" s="198" t="s">
        <v>256</v>
      </c>
    </row>
    <row r="95" spans="1:13" x14ac:dyDescent="0.25">
      <c r="A95" s="75" t="s">
        <v>56</v>
      </c>
      <c r="B95" s="65">
        <v>918</v>
      </c>
      <c r="C95" s="66" t="s">
        <v>20</v>
      </c>
      <c r="D95" s="66" t="s">
        <v>29</v>
      </c>
      <c r="E95" s="66"/>
      <c r="F95" s="66"/>
      <c r="G95" s="160"/>
      <c r="H95" s="94"/>
      <c r="I95" s="94"/>
      <c r="J95" s="88">
        <f>J112+J96</f>
        <v>543.39296999999999</v>
      </c>
      <c r="K95" s="88">
        <f t="shared" ref="K95:L95" si="23">K112+K96</f>
        <v>10</v>
      </c>
      <c r="L95" s="88">
        <f t="shared" si="23"/>
        <v>10</v>
      </c>
    </row>
    <row r="96" spans="1:13" ht="31.5" x14ac:dyDescent="0.25">
      <c r="A96" s="10" t="s">
        <v>262</v>
      </c>
      <c r="B96" s="65">
        <v>918</v>
      </c>
      <c r="C96" s="6" t="s">
        <v>20</v>
      </c>
      <c r="D96" s="6" t="s">
        <v>29</v>
      </c>
      <c r="E96" s="6" t="s">
        <v>258</v>
      </c>
      <c r="F96" s="7" t="s">
        <v>35</v>
      </c>
      <c r="G96" s="7"/>
      <c r="H96" s="34"/>
      <c r="I96" s="34"/>
      <c r="J96" s="35">
        <f>J97+J101+J105</f>
        <v>499.99297000000001</v>
      </c>
      <c r="K96" s="35">
        <f t="shared" ref="K96:L96" si="24">K97+K101+K105</f>
        <v>0</v>
      </c>
      <c r="L96" s="35">
        <f t="shared" si="24"/>
        <v>0</v>
      </c>
    </row>
    <row r="97" spans="1:13" ht="31.5" x14ac:dyDescent="0.25">
      <c r="A97" s="10" t="s">
        <v>261</v>
      </c>
      <c r="B97" s="65">
        <v>918</v>
      </c>
      <c r="C97" s="6" t="s">
        <v>20</v>
      </c>
      <c r="D97" s="6" t="s">
        <v>29</v>
      </c>
      <c r="E97" s="6" t="s">
        <v>258</v>
      </c>
      <c r="F97" s="7" t="s">
        <v>35</v>
      </c>
      <c r="G97" s="7" t="s">
        <v>17</v>
      </c>
      <c r="H97" s="34"/>
      <c r="I97" s="34"/>
      <c r="J97" s="35">
        <f t="shared" ref="J97:L99" si="25">J98</f>
        <v>19.99297</v>
      </c>
      <c r="K97" s="35">
        <f t="shared" si="25"/>
        <v>0</v>
      </c>
      <c r="L97" s="35">
        <f t="shared" si="25"/>
        <v>0</v>
      </c>
    </row>
    <row r="98" spans="1:13" x14ac:dyDescent="0.25">
      <c r="A98" s="73" t="s">
        <v>57</v>
      </c>
      <c r="B98" s="65">
        <v>918</v>
      </c>
      <c r="C98" s="6" t="s">
        <v>20</v>
      </c>
      <c r="D98" s="6" t="s">
        <v>29</v>
      </c>
      <c r="E98" s="6" t="s">
        <v>258</v>
      </c>
      <c r="F98" s="7" t="s">
        <v>35</v>
      </c>
      <c r="G98" s="7" t="s">
        <v>17</v>
      </c>
      <c r="H98" s="11">
        <v>43010</v>
      </c>
      <c r="I98" s="34"/>
      <c r="J98" s="35">
        <f t="shared" si="25"/>
        <v>19.99297</v>
      </c>
      <c r="K98" s="35">
        <f t="shared" si="25"/>
        <v>0</v>
      </c>
      <c r="L98" s="35">
        <f t="shared" si="25"/>
        <v>0</v>
      </c>
    </row>
    <row r="99" spans="1:13" ht="27" customHeight="1" x14ac:dyDescent="0.25">
      <c r="A99" s="73" t="s">
        <v>104</v>
      </c>
      <c r="B99" s="65">
        <v>918</v>
      </c>
      <c r="C99" s="6" t="s">
        <v>20</v>
      </c>
      <c r="D99" s="6" t="s">
        <v>29</v>
      </c>
      <c r="E99" s="6" t="s">
        <v>258</v>
      </c>
      <c r="F99" s="7" t="s">
        <v>35</v>
      </c>
      <c r="G99" s="7" t="s">
        <v>17</v>
      </c>
      <c r="H99" s="11">
        <v>43010</v>
      </c>
      <c r="I99" s="11">
        <v>200</v>
      </c>
      <c r="J99" s="35">
        <f t="shared" si="25"/>
        <v>19.99297</v>
      </c>
      <c r="K99" s="35">
        <f t="shared" si="25"/>
        <v>0</v>
      </c>
      <c r="L99" s="35">
        <f t="shared" si="25"/>
        <v>0</v>
      </c>
    </row>
    <row r="100" spans="1:13" ht="31.5" x14ac:dyDescent="0.25">
      <c r="A100" s="73" t="s">
        <v>105</v>
      </c>
      <c r="B100" s="65">
        <v>918</v>
      </c>
      <c r="C100" s="6" t="s">
        <v>20</v>
      </c>
      <c r="D100" s="6" t="s">
        <v>29</v>
      </c>
      <c r="E100" s="6" t="s">
        <v>258</v>
      </c>
      <c r="F100" s="7" t="s">
        <v>35</v>
      </c>
      <c r="G100" s="7" t="s">
        <v>17</v>
      </c>
      <c r="H100" s="11">
        <v>43010</v>
      </c>
      <c r="I100" s="11">
        <v>240</v>
      </c>
      <c r="J100" s="35">
        <v>19.99297</v>
      </c>
      <c r="K100" s="35">
        <v>0</v>
      </c>
      <c r="L100" s="35">
        <v>0</v>
      </c>
      <c r="M100" s="198" t="s">
        <v>260</v>
      </c>
    </row>
    <row r="101" spans="1:13" ht="47.25" x14ac:dyDescent="0.25">
      <c r="A101" s="73" t="s">
        <v>264</v>
      </c>
      <c r="B101" s="65">
        <v>918</v>
      </c>
      <c r="C101" s="6" t="s">
        <v>20</v>
      </c>
      <c r="D101" s="6" t="s">
        <v>29</v>
      </c>
      <c r="E101" s="6" t="s">
        <v>258</v>
      </c>
      <c r="F101" s="7" t="s">
        <v>35</v>
      </c>
      <c r="G101" s="7" t="s">
        <v>29</v>
      </c>
      <c r="H101" s="11"/>
      <c r="I101" s="11"/>
      <c r="J101" s="35">
        <f>J102</f>
        <v>100</v>
      </c>
      <c r="K101" s="35">
        <f t="shared" ref="K101:L103" si="26">K102</f>
        <v>0</v>
      </c>
      <c r="L101" s="35">
        <f t="shared" si="26"/>
        <v>0</v>
      </c>
    </row>
    <row r="102" spans="1:13" x14ac:dyDescent="0.25">
      <c r="A102" s="73" t="s">
        <v>146</v>
      </c>
      <c r="B102" s="65">
        <v>918</v>
      </c>
      <c r="C102" s="6" t="s">
        <v>20</v>
      </c>
      <c r="D102" s="6" t="s">
        <v>29</v>
      </c>
      <c r="E102" s="6" t="s">
        <v>258</v>
      </c>
      <c r="F102" s="7" t="s">
        <v>35</v>
      </c>
      <c r="G102" s="7" t="s">
        <v>29</v>
      </c>
      <c r="H102" s="11">
        <v>43040</v>
      </c>
      <c r="I102" s="34"/>
      <c r="J102" s="35">
        <f>J103</f>
        <v>100</v>
      </c>
      <c r="K102" s="35">
        <f t="shared" si="26"/>
        <v>0</v>
      </c>
      <c r="L102" s="35">
        <f t="shared" si="26"/>
        <v>0</v>
      </c>
    </row>
    <row r="103" spans="1:13" ht="21" customHeight="1" x14ac:dyDescent="0.25">
      <c r="A103" s="73" t="s">
        <v>104</v>
      </c>
      <c r="B103" s="65">
        <v>918</v>
      </c>
      <c r="C103" s="6" t="s">
        <v>20</v>
      </c>
      <c r="D103" s="6" t="s">
        <v>29</v>
      </c>
      <c r="E103" s="6" t="s">
        <v>258</v>
      </c>
      <c r="F103" s="7" t="s">
        <v>35</v>
      </c>
      <c r="G103" s="7" t="s">
        <v>29</v>
      </c>
      <c r="H103" s="11">
        <v>43040</v>
      </c>
      <c r="I103" s="11">
        <v>200</v>
      </c>
      <c r="J103" s="35">
        <f>J104</f>
        <v>100</v>
      </c>
      <c r="K103" s="35">
        <f t="shared" si="26"/>
        <v>0</v>
      </c>
      <c r="L103" s="35">
        <f t="shared" si="26"/>
        <v>0</v>
      </c>
    </row>
    <row r="104" spans="1:13" ht="31.5" x14ac:dyDescent="0.25">
      <c r="A104" s="73" t="s">
        <v>105</v>
      </c>
      <c r="B104" s="65">
        <v>918</v>
      </c>
      <c r="C104" s="6" t="s">
        <v>20</v>
      </c>
      <c r="D104" s="6" t="s">
        <v>29</v>
      </c>
      <c r="E104" s="6" t="s">
        <v>258</v>
      </c>
      <c r="F104" s="7" t="s">
        <v>35</v>
      </c>
      <c r="G104" s="7" t="s">
        <v>29</v>
      </c>
      <c r="H104" s="11">
        <v>43040</v>
      </c>
      <c r="I104" s="11">
        <v>240</v>
      </c>
      <c r="J104" s="35">
        <v>100</v>
      </c>
      <c r="K104" s="35">
        <v>0</v>
      </c>
      <c r="L104" s="35">
        <v>0</v>
      </c>
    </row>
    <row r="105" spans="1:13" ht="110.25" x14ac:dyDescent="0.25">
      <c r="A105" s="10" t="s">
        <v>265</v>
      </c>
      <c r="B105" s="65">
        <v>918</v>
      </c>
      <c r="C105" s="6" t="s">
        <v>20</v>
      </c>
      <c r="D105" s="6" t="s">
        <v>29</v>
      </c>
      <c r="E105" s="6" t="s">
        <v>258</v>
      </c>
      <c r="F105" s="7" t="s">
        <v>35</v>
      </c>
      <c r="G105" s="7" t="s">
        <v>18</v>
      </c>
      <c r="H105" s="11"/>
      <c r="I105" s="11"/>
      <c r="J105" s="35">
        <f>J106+J109</f>
        <v>380</v>
      </c>
      <c r="K105" s="35">
        <f t="shared" ref="K105:L105" si="27">K106+K109</f>
        <v>0</v>
      </c>
      <c r="L105" s="35">
        <f t="shared" si="27"/>
        <v>0</v>
      </c>
    </row>
    <row r="106" spans="1:13" x14ac:dyDescent="0.25">
      <c r="A106" s="73" t="s">
        <v>146</v>
      </c>
      <c r="B106" s="65">
        <v>918</v>
      </c>
      <c r="C106" s="6" t="s">
        <v>20</v>
      </c>
      <c r="D106" s="6" t="s">
        <v>29</v>
      </c>
      <c r="E106" s="6" t="s">
        <v>258</v>
      </c>
      <c r="F106" s="7" t="s">
        <v>35</v>
      </c>
      <c r="G106" s="7" t="s">
        <v>18</v>
      </c>
      <c r="H106" s="11">
        <v>43040</v>
      </c>
      <c r="I106" s="34"/>
      <c r="J106" s="35">
        <f>J107</f>
        <v>200</v>
      </c>
      <c r="K106" s="35">
        <f t="shared" ref="K106:L107" si="28">K107</f>
        <v>0</v>
      </c>
      <c r="L106" s="35">
        <f t="shared" si="28"/>
        <v>0</v>
      </c>
    </row>
    <row r="107" spans="1:13" ht="19.5" customHeight="1" x14ac:dyDescent="0.25">
      <c r="A107" s="73" t="s">
        <v>104</v>
      </c>
      <c r="B107" s="65">
        <v>918</v>
      </c>
      <c r="C107" s="6" t="s">
        <v>20</v>
      </c>
      <c r="D107" s="6" t="s">
        <v>29</v>
      </c>
      <c r="E107" s="6" t="s">
        <v>258</v>
      </c>
      <c r="F107" s="7" t="s">
        <v>35</v>
      </c>
      <c r="G107" s="7" t="s">
        <v>18</v>
      </c>
      <c r="H107" s="11">
        <v>43040</v>
      </c>
      <c r="I107" s="11">
        <v>200</v>
      </c>
      <c r="J107" s="35">
        <f>J108</f>
        <v>200</v>
      </c>
      <c r="K107" s="35">
        <f t="shared" si="28"/>
        <v>0</v>
      </c>
      <c r="L107" s="35">
        <f t="shared" si="28"/>
        <v>0</v>
      </c>
    </row>
    <row r="108" spans="1:13" ht="31.5" x14ac:dyDescent="0.25">
      <c r="A108" s="73" t="s">
        <v>105</v>
      </c>
      <c r="B108" s="65">
        <v>918</v>
      </c>
      <c r="C108" s="6" t="s">
        <v>20</v>
      </c>
      <c r="D108" s="6" t="s">
        <v>29</v>
      </c>
      <c r="E108" s="6" t="s">
        <v>258</v>
      </c>
      <c r="F108" s="7" t="s">
        <v>35</v>
      </c>
      <c r="G108" s="7" t="s">
        <v>18</v>
      </c>
      <c r="H108" s="11">
        <v>43040</v>
      </c>
      <c r="I108" s="11">
        <v>240</v>
      </c>
      <c r="J108" s="35">
        <v>200</v>
      </c>
      <c r="K108" s="35">
        <v>0</v>
      </c>
      <c r="L108" s="35">
        <v>0</v>
      </c>
    </row>
    <row r="109" spans="1:13" ht="19.5" customHeight="1" x14ac:dyDescent="0.25">
      <c r="A109" s="10" t="s">
        <v>263</v>
      </c>
      <c r="B109" s="65">
        <v>918</v>
      </c>
      <c r="C109" s="6" t="s">
        <v>20</v>
      </c>
      <c r="D109" s="6" t="s">
        <v>29</v>
      </c>
      <c r="E109" s="6" t="s">
        <v>258</v>
      </c>
      <c r="F109" s="7" t="s">
        <v>35</v>
      </c>
      <c r="G109" s="7" t="s">
        <v>18</v>
      </c>
      <c r="H109" s="11">
        <v>44206</v>
      </c>
      <c r="I109" s="34"/>
      <c r="J109" s="35">
        <f>J110</f>
        <v>180</v>
      </c>
      <c r="K109" s="35">
        <f t="shared" ref="K109:L110" si="29">K110</f>
        <v>0</v>
      </c>
      <c r="L109" s="35">
        <f t="shared" si="29"/>
        <v>0</v>
      </c>
    </row>
    <row r="110" spans="1:13" ht="18.75" customHeight="1" x14ac:dyDescent="0.25">
      <c r="A110" s="73" t="s">
        <v>104</v>
      </c>
      <c r="B110" s="65">
        <v>918</v>
      </c>
      <c r="C110" s="6" t="s">
        <v>20</v>
      </c>
      <c r="D110" s="6" t="s">
        <v>29</v>
      </c>
      <c r="E110" s="6" t="s">
        <v>258</v>
      </c>
      <c r="F110" s="7" t="s">
        <v>35</v>
      </c>
      <c r="G110" s="7" t="s">
        <v>18</v>
      </c>
      <c r="H110" s="11">
        <v>44206</v>
      </c>
      <c r="I110" s="11">
        <v>200</v>
      </c>
      <c r="J110" s="35">
        <f>J111</f>
        <v>180</v>
      </c>
      <c r="K110" s="35">
        <f t="shared" si="29"/>
        <v>0</v>
      </c>
      <c r="L110" s="35">
        <f t="shared" si="29"/>
        <v>0</v>
      </c>
    </row>
    <row r="111" spans="1:13" ht="31.5" x14ac:dyDescent="0.25">
      <c r="A111" s="73" t="s">
        <v>105</v>
      </c>
      <c r="B111" s="65">
        <v>918</v>
      </c>
      <c r="C111" s="6" t="s">
        <v>20</v>
      </c>
      <c r="D111" s="6" t="s">
        <v>29</v>
      </c>
      <c r="E111" s="6" t="s">
        <v>258</v>
      </c>
      <c r="F111" s="7" t="s">
        <v>35</v>
      </c>
      <c r="G111" s="7" t="s">
        <v>18</v>
      </c>
      <c r="H111" s="11">
        <v>44206</v>
      </c>
      <c r="I111" s="11">
        <v>240</v>
      </c>
      <c r="J111" s="35">
        <v>180</v>
      </c>
      <c r="K111" s="35">
        <v>0</v>
      </c>
      <c r="L111" s="35">
        <v>0</v>
      </c>
      <c r="M111" s="198" t="s">
        <v>266</v>
      </c>
    </row>
    <row r="112" spans="1:13" ht="31.5" x14ac:dyDescent="0.25">
      <c r="A112" s="104" t="s">
        <v>140</v>
      </c>
      <c r="B112" s="65">
        <v>918</v>
      </c>
      <c r="C112" s="6" t="s">
        <v>20</v>
      </c>
      <c r="D112" s="6" t="s">
        <v>29</v>
      </c>
      <c r="E112" s="6" t="s">
        <v>48</v>
      </c>
      <c r="F112" s="6"/>
      <c r="G112" s="95"/>
      <c r="H112" s="34"/>
      <c r="I112" s="34"/>
      <c r="J112" s="35">
        <f>J113</f>
        <v>43.4</v>
      </c>
      <c r="K112" s="35">
        <f t="shared" ref="K112:L112" si="30">K113</f>
        <v>10</v>
      </c>
      <c r="L112" s="35">
        <f t="shared" si="30"/>
        <v>10</v>
      </c>
    </row>
    <row r="113" spans="1:13" ht="47.25" x14ac:dyDescent="0.25">
      <c r="A113" s="105" t="s">
        <v>141</v>
      </c>
      <c r="B113" s="65">
        <v>918</v>
      </c>
      <c r="C113" s="6" t="s">
        <v>20</v>
      </c>
      <c r="D113" s="6" t="s">
        <v>29</v>
      </c>
      <c r="E113" s="6" t="s">
        <v>48</v>
      </c>
      <c r="F113" s="11">
        <v>1</v>
      </c>
      <c r="G113" s="95"/>
      <c r="H113" s="34"/>
      <c r="I113" s="34"/>
      <c r="J113" s="35">
        <f>J114+J117</f>
        <v>43.4</v>
      </c>
      <c r="K113" s="35">
        <f t="shared" ref="K113:L113" si="31">K114+K117</f>
        <v>10</v>
      </c>
      <c r="L113" s="35">
        <f t="shared" si="31"/>
        <v>10</v>
      </c>
    </row>
    <row r="114" spans="1:13" x14ac:dyDescent="0.25">
      <c r="A114" s="73" t="s">
        <v>57</v>
      </c>
      <c r="B114" s="65">
        <v>918</v>
      </c>
      <c r="C114" s="6" t="s">
        <v>20</v>
      </c>
      <c r="D114" s="6" t="s">
        <v>29</v>
      </c>
      <c r="E114" s="6" t="s">
        <v>48</v>
      </c>
      <c r="F114" s="11">
        <v>1</v>
      </c>
      <c r="G114" s="7" t="s">
        <v>37</v>
      </c>
      <c r="H114" s="11">
        <v>43010</v>
      </c>
      <c r="I114" s="34"/>
      <c r="J114" s="35">
        <f>J115</f>
        <v>20.399999999999999</v>
      </c>
      <c r="K114" s="35">
        <f t="shared" ref="K114:L115" si="32">K115</f>
        <v>5</v>
      </c>
      <c r="L114" s="35">
        <f t="shared" si="32"/>
        <v>5</v>
      </c>
    </row>
    <row r="115" spans="1:13" ht="17.25" customHeight="1" x14ac:dyDescent="0.25">
      <c r="A115" s="73" t="s">
        <v>104</v>
      </c>
      <c r="B115" s="65">
        <v>918</v>
      </c>
      <c r="C115" s="6" t="s">
        <v>20</v>
      </c>
      <c r="D115" s="6" t="s">
        <v>29</v>
      </c>
      <c r="E115" s="6" t="s">
        <v>48</v>
      </c>
      <c r="F115" s="11">
        <v>1</v>
      </c>
      <c r="G115" s="7" t="s">
        <v>37</v>
      </c>
      <c r="H115" s="11">
        <v>43010</v>
      </c>
      <c r="I115" s="11">
        <v>200</v>
      </c>
      <c r="J115" s="35">
        <f>J116</f>
        <v>20.399999999999999</v>
      </c>
      <c r="K115" s="35">
        <f t="shared" si="32"/>
        <v>5</v>
      </c>
      <c r="L115" s="35">
        <f t="shared" si="32"/>
        <v>5</v>
      </c>
    </row>
    <row r="116" spans="1:13" ht="31.5" x14ac:dyDescent="0.25">
      <c r="A116" s="73" t="s">
        <v>105</v>
      </c>
      <c r="B116" s="65">
        <v>918</v>
      </c>
      <c r="C116" s="6" t="s">
        <v>20</v>
      </c>
      <c r="D116" s="6" t="s">
        <v>29</v>
      </c>
      <c r="E116" s="6" t="s">
        <v>48</v>
      </c>
      <c r="F116" s="11">
        <v>1</v>
      </c>
      <c r="G116" s="7" t="s">
        <v>37</v>
      </c>
      <c r="H116" s="11">
        <v>43010</v>
      </c>
      <c r="I116" s="11">
        <v>240</v>
      </c>
      <c r="J116" s="35">
        <f>19.99297+20+0.4-19.99297</f>
        <v>20.399999999999999</v>
      </c>
      <c r="K116" s="35">
        <v>5</v>
      </c>
      <c r="L116" s="35">
        <v>5</v>
      </c>
      <c r="M116" s="198" t="s">
        <v>259</v>
      </c>
    </row>
    <row r="117" spans="1:13" ht="19.5" customHeight="1" x14ac:dyDescent="0.25">
      <c r="A117" s="73" t="s">
        <v>146</v>
      </c>
      <c r="B117" s="65">
        <v>918</v>
      </c>
      <c r="C117" s="6" t="s">
        <v>20</v>
      </c>
      <c r="D117" s="6" t="s">
        <v>29</v>
      </c>
      <c r="E117" s="6" t="s">
        <v>48</v>
      </c>
      <c r="F117" s="11">
        <v>1</v>
      </c>
      <c r="G117" s="7" t="s">
        <v>37</v>
      </c>
      <c r="H117" s="11">
        <v>43040</v>
      </c>
      <c r="I117" s="34"/>
      <c r="J117" s="35">
        <f>J118</f>
        <v>23</v>
      </c>
      <c r="K117" s="35">
        <f t="shared" ref="K117:L118" si="33">K118</f>
        <v>5</v>
      </c>
      <c r="L117" s="35">
        <f t="shared" si="33"/>
        <v>5</v>
      </c>
    </row>
    <row r="118" spans="1:13" ht="16.5" customHeight="1" x14ac:dyDescent="0.25">
      <c r="A118" s="73" t="s">
        <v>104</v>
      </c>
      <c r="B118" s="65">
        <v>918</v>
      </c>
      <c r="C118" s="6" t="s">
        <v>20</v>
      </c>
      <c r="D118" s="6" t="s">
        <v>29</v>
      </c>
      <c r="E118" s="6" t="s">
        <v>48</v>
      </c>
      <c r="F118" s="11">
        <v>1</v>
      </c>
      <c r="G118" s="7" t="s">
        <v>37</v>
      </c>
      <c r="H118" s="11">
        <v>43040</v>
      </c>
      <c r="I118" s="11">
        <v>200</v>
      </c>
      <c r="J118" s="35">
        <f>J119</f>
        <v>23</v>
      </c>
      <c r="K118" s="35">
        <f t="shared" si="33"/>
        <v>5</v>
      </c>
      <c r="L118" s="35">
        <f t="shared" si="33"/>
        <v>5</v>
      </c>
    </row>
    <row r="119" spans="1:13" ht="38.25" customHeight="1" x14ac:dyDescent="0.25">
      <c r="A119" s="73" t="s">
        <v>105</v>
      </c>
      <c r="B119" s="65">
        <v>918</v>
      </c>
      <c r="C119" s="6" t="s">
        <v>20</v>
      </c>
      <c r="D119" s="6" t="s">
        <v>29</v>
      </c>
      <c r="E119" s="6" t="s">
        <v>48</v>
      </c>
      <c r="F119" s="11">
        <v>1</v>
      </c>
      <c r="G119" s="7" t="s">
        <v>37</v>
      </c>
      <c r="H119" s="11">
        <v>43040</v>
      </c>
      <c r="I119" s="11">
        <v>240</v>
      </c>
      <c r="J119" s="35">
        <f>10+200+13-200</f>
        <v>23</v>
      </c>
      <c r="K119" s="35">
        <v>5</v>
      </c>
      <c r="L119" s="35">
        <v>5</v>
      </c>
      <c r="M119" s="198" t="s">
        <v>267</v>
      </c>
    </row>
    <row r="120" spans="1:13" x14ac:dyDescent="0.25">
      <c r="A120" s="75" t="s">
        <v>58</v>
      </c>
      <c r="B120" s="65">
        <v>918</v>
      </c>
      <c r="C120" s="66" t="s">
        <v>31</v>
      </c>
      <c r="D120" s="66"/>
      <c r="E120" s="69"/>
      <c r="F120" s="66"/>
      <c r="G120" s="66"/>
      <c r="H120" s="66"/>
      <c r="I120" s="89"/>
      <c r="J120" s="161">
        <f t="shared" ref="J120:L125" si="34">J121</f>
        <v>180.3</v>
      </c>
      <c r="K120" s="161">
        <f t="shared" si="34"/>
        <v>96.9</v>
      </c>
      <c r="L120" s="161">
        <f t="shared" si="34"/>
        <v>63.800000000000011</v>
      </c>
    </row>
    <row r="121" spans="1:13" x14ac:dyDescent="0.25">
      <c r="A121" s="96" t="s">
        <v>27</v>
      </c>
      <c r="B121" s="65">
        <v>918</v>
      </c>
      <c r="C121" s="66" t="s">
        <v>31</v>
      </c>
      <c r="D121" s="66" t="s">
        <v>17</v>
      </c>
      <c r="E121" s="89"/>
      <c r="F121" s="66"/>
      <c r="G121" s="66"/>
      <c r="H121" s="66"/>
      <c r="I121" s="89"/>
      <c r="J121" s="161">
        <f t="shared" si="34"/>
        <v>180.3</v>
      </c>
      <c r="K121" s="161">
        <f t="shared" si="34"/>
        <v>96.9</v>
      </c>
      <c r="L121" s="161">
        <f t="shared" si="34"/>
        <v>63.800000000000011</v>
      </c>
    </row>
    <row r="122" spans="1:13" ht="31.5" x14ac:dyDescent="0.25">
      <c r="A122" s="104" t="s">
        <v>140</v>
      </c>
      <c r="B122" s="65">
        <v>918</v>
      </c>
      <c r="C122" s="6" t="s">
        <v>31</v>
      </c>
      <c r="D122" s="6" t="s">
        <v>17</v>
      </c>
      <c r="E122" s="6">
        <v>89</v>
      </c>
      <c r="F122" s="6"/>
      <c r="G122" s="6"/>
      <c r="H122" s="6"/>
      <c r="I122" s="90"/>
      <c r="J122" s="72">
        <f t="shared" si="34"/>
        <v>180.3</v>
      </c>
      <c r="K122" s="72">
        <f t="shared" si="34"/>
        <v>96.9</v>
      </c>
      <c r="L122" s="72">
        <f t="shared" si="34"/>
        <v>63.800000000000011</v>
      </c>
    </row>
    <row r="123" spans="1:13" ht="47.25" x14ac:dyDescent="0.25">
      <c r="A123" s="105" t="s">
        <v>141</v>
      </c>
      <c r="B123" s="65">
        <v>918</v>
      </c>
      <c r="C123" s="6" t="s">
        <v>31</v>
      </c>
      <c r="D123" s="6" t="s">
        <v>17</v>
      </c>
      <c r="E123" s="6">
        <v>89</v>
      </c>
      <c r="F123" s="6">
        <v>1</v>
      </c>
      <c r="G123" s="6"/>
      <c r="H123" s="6"/>
      <c r="I123" s="90"/>
      <c r="J123" s="72">
        <f t="shared" si="34"/>
        <v>180.3</v>
      </c>
      <c r="K123" s="72">
        <f>K124</f>
        <v>96.9</v>
      </c>
      <c r="L123" s="72">
        <f t="shared" si="34"/>
        <v>63.800000000000011</v>
      </c>
    </row>
    <row r="124" spans="1:13" x14ac:dyDescent="0.25">
      <c r="A124" s="70" t="s">
        <v>99</v>
      </c>
      <c r="B124" s="65">
        <v>918</v>
      </c>
      <c r="C124" s="97" t="s">
        <v>31</v>
      </c>
      <c r="D124" s="97" t="s">
        <v>17</v>
      </c>
      <c r="E124" s="98">
        <v>89</v>
      </c>
      <c r="F124" s="7">
        <v>1</v>
      </c>
      <c r="G124" s="7" t="s">
        <v>37</v>
      </c>
      <c r="H124" s="7" t="s">
        <v>60</v>
      </c>
      <c r="I124" s="98"/>
      <c r="J124" s="72">
        <f t="shared" si="34"/>
        <v>180.3</v>
      </c>
      <c r="K124" s="72">
        <f t="shared" si="34"/>
        <v>96.9</v>
      </c>
      <c r="L124" s="72">
        <f t="shared" si="34"/>
        <v>63.800000000000011</v>
      </c>
    </row>
    <row r="125" spans="1:13" x14ac:dyDescent="0.25">
      <c r="A125" s="70" t="s">
        <v>100</v>
      </c>
      <c r="B125" s="65">
        <v>918</v>
      </c>
      <c r="C125" s="97" t="s">
        <v>31</v>
      </c>
      <c r="D125" s="97" t="s">
        <v>17</v>
      </c>
      <c r="E125" s="98">
        <v>89</v>
      </c>
      <c r="F125" s="7">
        <v>1</v>
      </c>
      <c r="G125" s="7" t="s">
        <v>37</v>
      </c>
      <c r="H125" s="7" t="s">
        <v>60</v>
      </c>
      <c r="I125" s="98" t="s">
        <v>102</v>
      </c>
      <c r="J125" s="72">
        <f t="shared" si="34"/>
        <v>180.3</v>
      </c>
      <c r="K125" s="72">
        <f t="shared" si="34"/>
        <v>96.9</v>
      </c>
      <c r="L125" s="72">
        <f t="shared" si="34"/>
        <v>63.800000000000011</v>
      </c>
    </row>
    <row r="126" spans="1:13" x14ac:dyDescent="0.25">
      <c r="A126" s="70" t="s">
        <v>101</v>
      </c>
      <c r="B126" s="65">
        <v>918</v>
      </c>
      <c r="C126" s="97" t="s">
        <v>31</v>
      </c>
      <c r="D126" s="97" t="s">
        <v>17</v>
      </c>
      <c r="E126" s="98">
        <v>89</v>
      </c>
      <c r="F126" s="7">
        <v>1</v>
      </c>
      <c r="G126" s="7" t="s">
        <v>37</v>
      </c>
      <c r="H126" s="7" t="s">
        <v>60</v>
      </c>
      <c r="I126" s="98" t="s">
        <v>103</v>
      </c>
      <c r="J126" s="72">
        <f>128.8+51.5</f>
        <v>180.3</v>
      </c>
      <c r="K126" s="72">
        <f>128.8-K140</f>
        <v>96.9</v>
      </c>
      <c r="L126" s="72">
        <f>128.8-L140</f>
        <v>63.800000000000011</v>
      </c>
      <c r="M126" s="198" t="s">
        <v>257</v>
      </c>
    </row>
    <row r="127" spans="1:13" x14ac:dyDescent="0.25">
      <c r="A127" s="68" t="s">
        <v>19</v>
      </c>
      <c r="B127" s="65">
        <v>918</v>
      </c>
      <c r="C127" s="162" t="s">
        <v>32</v>
      </c>
      <c r="D127" s="162"/>
      <c r="E127" s="163"/>
      <c r="F127" s="83"/>
      <c r="G127" s="83"/>
      <c r="H127" s="83"/>
      <c r="I127" s="163"/>
      <c r="J127" s="161">
        <f t="shared" ref="J127:L132" si="35">J128</f>
        <v>2.2999999999999998</v>
      </c>
      <c r="K127" s="161">
        <f t="shared" si="35"/>
        <v>2.2999999999999998</v>
      </c>
      <c r="L127" s="161">
        <f t="shared" si="35"/>
        <v>2.2999999999999998</v>
      </c>
    </row>
    <row r="128" spans="1:13" x14ac:dyDescent="0.25">
      <c r="A128" s="68" t="s">
        <v>61</v>
      </c>
      <c r="B128" s="65">
        <v>918</v>
      </c>
      <c r="C128" s="83">
        <v>13</v>
      </c>
      <c r="D128" s="83" t="s">
        <v>17</v>
      </c>
      <c r="E128" s="84"/>
      <c r="F128" s="83"/>
      <c r="G128" s="83"/>
      <c r="H128" s="83"/>
      <c r="I128" s="163"/>
      <c r="J128" s="161">
        <f t="shared" si="35"/>
        <v>2.2999999999999998</v>
      </c>
      <c r="K128" s="161">
        <f t="shared" si="35"/>
        <v>2.2999999999999998</v>
      </c>
      <c r="L128" s="161">
        <f t="shared" si="35"/>
        <v>2.2999999999999998</v>
      </c>
    </row>
    <row r="129" spans="1:15" ht="31.5" x14ac:dyDescent="0.25">
      <c r="A129" s="104" t="s">
        <v>140</v>
      </c>
      <c r="B129" s="65">
        <v>918</v>
      </c>
      <c r="C129" s="7" t="s">
        <v>32</v>
      </c>
      <c r="D129" s="7" t="s">
        <v>17</v>
      </c>
      <c r="E129" s="6">
        <v>89</v>
      </c>
      <c r="F129" s="6"/>
      <c r="G129" s="7"/>
      <c r="H129" s="7"/>
      <c r="I129" s="98"/>
      <c r="J129" s="72">
        <f t="shared" si="35"/>
        <v>2.2999999999999998</v>
      </c>
      <c r="K129" s="72">
        <f t="shared" si="35"/>
        <v>2.2999999999999998</v>
      </c>
      <c r="L129" s="72">
        <f t="shared" si="35"/>
        <v>2.2999999999999998</v>
      </c>
    </row>
    <row r="130" spans="1:15" ht="47.25" x14ac:dyDescent="0.25">
      <c r="A130" s="105" t="s">
        <v>141</v>
      </c>
      <c r="B130" s="65">
        <v>918</v>
      </c>
      <c r="C130" s="7" t="s">
        <v>32</v>
      </c>
      <c r="D130" s="7" t="s">
        <v>17</v>
      </c>
      <c r="E130" s="6">
        <v>89</v>
      </c>
      <c r="F130" s="6">
        <v>1</v>
      </c>
      <c r="G130" s="7"/>
      <c r="H130" s="7"/>
      <c r="I130" s="98"/>
      <c r="J130" s="72">
        <f t="shared" si="35"/>
        <v>2.2999999999999998</v>
      </c>
      <c r="K130" s="72">
        <f t="shared" si="35"/>
        <v>2.2999999999999998</v>
      </c>
      <c r="L130" s="72">
        <f t="shared" si="35"/>
        <v>2.2999999999999998</v>
      </c>
    </row>
    <row r="131" spans="1:15" x14ac:dyDescent="0.25">
      <c r="A131" s="73" t="s">
        <v>62</v>
      </c>
      <c r="B131" s="65">
        <v>918</v>
      </c>
      <c r="C131" s="7">
        <v>13</v>
      </c>
      <c r="D131" s="7" t="s">
        <v>17</v>
      </c>
      <c r="E131" s="85">
        <v>89</v>
      </c>
      <c r="F131" s="7">
        <v>1</v>
      </c>
      <c r="G131" s="7" t="s">
        <v>37</v>
      </c>
      <c r="H131" s="7">
        <v>41240</v>
      </c>
      <c r="I131" s="98"/>
      <c r="J131" s="77">
        <f t="shared" si="35"/>
        <v>2.2999999999999998</v>
      </c>
      <c r="K131" s="77">
        <f t="shared" si="35"/>
        <v>2.2999999999999998</v>
      </c>
      <c r="L131" s="77">
        <f t="shared" si="35"/>
        <v>2.2999999999999998</v>
      </c>
    </row>
    <row r="132" spans="1:15" x14ac:dyDescent="0.25">
      <c r="A132" s="73" t="s">
        <v>97</v>
      </c>
      <c r="B132" s="65">
        <v>918</v>
      </c>
      <c r="C132" s="7">
        <v>13</v>
      </c>
      <c r="D132" s="7" t="s">
        <v>17</v>
      </c>
      <c r="E132" s="85">
        <v>89</v>
      </c>
      <c r="F132" s="7">
        <v>1</v>
      </c>
      <c r="G132" s="7" t="s">
        <v>37</v>
      </c>
      <c r="H132" s="7" t="s">
        <v>67</v>
      </c>
      <c r="I132" s="98" t="s">
        <v>98</v>
      </c>
      <c r="J132" s="77">
        <f t="shared" si="35"/>
        <v>2.2999999999999998</v>
      </c>
      <c r="K132" s="77">
        <f t="shared" si="35"/>
        <v>2.2999999999999998</v>
      </c>
      <c r="L132" s="77">
        <f t="shared" si="35"/>
        <v>2.2999999999999998</v>
      </c>
    </row>
    <row r="133" spans="1:15" x14ac:dyDescent="0.25">
      <c r="A133" s="78" t="s">
        <v>63</v>
      </c>
      <c r="B133" s="65">
        <v>918</v>
      </c>
      <c r="C133" s="7">
        <v>13</v>
      </c>
      <c r="D133" s="7" t="s">
        <v>17</v>
      </c>
      <c r="E133" s="85">
        <v>89</v>
      </c>
      <c r="F133" s="7">
        <v>1</v>
      </c>
      <c r="G133" s="7" t="s">
        <v>37</v>
      </c>
      <c r="H133" s="7">
        <v>41240</v>
      </c>
      <c r="I133" s="98">
        <v>730</v>
      </c>
      <c r="J133" s="77">
        <v>2.2999999999999998</v>
      </c>
      <c r="K133" s="77">
        <v>2.2999999999999998</v>
      </c>
      <c r="L133" s="77">
        <v>2.2999999999999998</v>
      </c>
    </row>
    <row r="134" spans="1:15" s="54" customFormat="1" x14ac:dyDescent="0.25">
      <c r="A134" s="164" t="s">
        <v>220</v>
      </c>
      <c r="B134" s="65">
        <v>918</v>
      </c>
      <c r="C134" s="83" t="s">
        <v>164</v>
      </c>
      <c r="D134" s="83"/>
      <c r="E134" s="84"/>
      <c r="F134" s="83"/>
      <c r="G134" s="83"/>
      <c r="H134" s="83"/>
      <c r="I134" s="163"/>
      <c r="J134" s="88"/>
      <c r="K134" s="88">
        <f t="shared" ref="K134:L137" si="36">K135</f>
        <v>31.9</v>
      </c>
      <c r="L134" s="88">
        <f t="shared" si="36"/>
        <v>65</v>
      </c>
      <c r="M134" s="201"/>
      <c r="N134" s="206"/>
      <c r="O134" s="206"/>
    </row>
    <row r="135" spans="1:15" s="54" customFormat="1" x14ac:dyDescent="0.25">
      <c r="A135" s="78" t="s">
        <v>220</v>
      </c>
      <c r="B135" s="65">
        <v>918</v>
      </c>
      <c r="C135" s="7" t="s">
        <v>164</v>
      </c>
      <c r="D135" s="7">
        <v>99</v>
      </c>
      <c r="E135" s="85"/>
      <c r="F135" s="7"/>
      <c r="G135" s="7"/>
      <c r="H135" s="7"/>
      <c r="I135" s="98"/>
      <c r="J135" s="35"/>
      <c r="K135" s="35">
        <f t="shared" si="36"/>
        <v>31.9</v>
      </c>
      <c r="L135" s="35">
        <f t="shared" si="36"/>
        <v>65</v>
      </c>
      <c r="M135" s="201"/>
      <c r="N135" s="206"/>
      <c r="O135" s="206"/>
    </row>
    <row r="136" spans="1:15" s="54" customFormat="1" ht="31.5" x14ac:dyDescent="0.25">
      <c r="A136" s="70" t="s">
        <v>140</v>
      </c>
      <c r="B136" s="65">
        <v>918</v>
      </c>
      <c r="C136" s="7" t="s">
        <v>164</v>
      </c>
      <c r="D136" s="7">
        <v>99</v>
      </c>
      <c r="E136" s="7" t="s">
        <v>48</v>
      </c>
      <c r="F136" s="7" t="s">
        <v>35</v>
      </c>
      <c r="G136" s="7"/>
      <c r="H136" s="7"/>
      <c r="I136" s="98"/>
      <c r="J136" s="35"/>
      <c r="K136" s="35">
        <f t="shared" si="36"/>
        <v>31.9</v>
      </c>
      <c r="L136" s="35">
        <f t="shared" si="36"/>
        <v>65</v>
      </c>
      <c r="M136" s="201"/>
      <c r="N136" s="206"/>
      <c r="O136" s="206"/>
    </row>
    <row r="137" spans="1:15" s="54" customFormat="1" ht="47.25" x14ac:dyDescent="0.25">
      <c r="A137" s="70" t="s">
        <v>141</v>
      </c>
      <c r="B137" s="65">
        <v>918</v>
      </c>
      <c r="C137" s="7" t="s">
        <v>164</v>
      </c>
      <c r="D137" s="7">
        <v>99</v>
      </c>
      <c r="E137" s="7" t="s">
        <v>48</v>
      </c>
      <c r="F137" s="7" t="s">
        <v>24</v>
      </c>
      <c r="G137" s="7"/>
      <c r="H137" s="7"/>
      <c r="I137" s="98"/>
      <c r="J137" s="35"/>
      <c r="K137" s="35">
        <f t="shared" si="36"/>
        <v>31.9</v>
      </c>
      <c r="L137" s="35">
        <f t="shared" si="36"/>
        <v>65</v>
      </c>
      <c r="M137" s="201"/>
      <c r="N137" s="206"/>
      <c r="O137" s="206"/>
    </row>
    <row r="138" spans="1:15" s="54" customFormat="1" x14ac:dyDescent="0.25">
      <c r="A138" s="78" t="s">
        <v>220</v>
      </c>
      <c r="B138" s="65">
        <v>918</v>
      </c>
      <c r="C138" s="7" t="s">
        <v>164</v>
      </c>
      <c r="D138" s="7">
        <v>99</v>
      </c>
      <c r="E138" s="7" t="s">
        <v>48</v>
      </c>
      <c r="F138" s="7" t="s">
        <v>24</v>
      </c>
      <c r="G138" s="7" t="s">
        <v>37</v>
      </c>
      <c r="H138" s="7" t="s">
        <v>165</v>
      </c>
      <c r="I138" s="7"/>
      <c r="J138" s="34"/>
      <c r="K138" s="143">
        <f>K140</f>
        <v>31.9</v>
      </c>
      <c r="L138" s="143">
        <f>L140</f>
        <v>65</v>
      </c>
      <c r="M138" s="201"/>
      <c r="N138" s="206"/>
      <c r="O138" s="206"/>
    </row>
    <row r="139" spans="1:15" s="54" customFormat="1" x14ac:dyDescent="0.25">
      <c r="A139" s="78" t="s">
        <v>112</v>
      </c>
      <c r="B139" s="65">
        <v>918</v>
      </c>
      <c r="C139" s="7" t="s">
        <v>164</v>
      </c>
      <c r="D139" s="7">
        <v>99</v>
      </c>
      <c r="E139" s="7" t="s">
        <v>48</v>
      </c>
      <c r="F139" s="7" t="s">
        <v>24</v>
      </c>
      <c r="G139" s="7" t="s">
        <v>37</v>
      </c>
      <c r="H139" s="7" t="s">
        <v>165</v>
      </c>
      <c r="I139" s="7" t="s">
        <v>113</v>
      </c>
      <c r="J139" s="34"/>
      <c r="K139" s="143">
        <f>K140</f>
        <v>31.9</v>
      </c>
      <c r="L139" s="143">
        <f>L140</f>
        <v>65</v>
      </c>
      <c r="M139" s="201"/>
      <c r="N139" s="206"/>
      <c r="O139" s="206"/>
    </row>
    <row r="140" spans="1:15" s="54" customFormat="1" x14ac:dyDescent="0.25">
      <c r="A140" s="78" t="s">
        <v>47</v>
      </c>
      <c r="B140" s="65">
        <v>918</v>
      </c>
      <c r="C140" s="7" t="s">
        <v>164</v>
      </c>
      <c r="D140" s="7" t="s">
        <v>164</v>
      </c>
      <c r="E140" s="7" t="s">
        <v>48</v>
      </c>
      <c r="F140" s="7" t="s">
        <v>24</v>
      </c>
      <c r="G140" s="7" t="s">
        <v>37</v>
      </c>
      <c r="H140" s="7" t="s">
        <v>165</v>
      </c>
      <c r="I140" s="7" t="s">
        <v>49</v>
      </c>
      <c r="J140" s="34"/>
      <c r="K140" s="143">
        <v>31.9</v>
      </c>
      <c r="L140" s="143">
        <v>65</v>
      </c>
      <c r="M140" s="201"/>
      <c r="N140" s="206"/>
      <c r="O140" s="206"/>
    </row>
  </sheetData>
  <autoFilter ref="A6:L140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8 F95:F112 G95:G113">
    <cfRule type="expression" dxfId="99" priority="98" stopIfTrue="1">
      <formula>$C38=""</formula>
    </cfRule>
    <cfRule type="expression" dxfId="98" priority="99" stopIfTrue="1">
      <formula>$D38&lt;&gt;""</formula>
    </cfRule>
  </conditionalFormatting>
  <conditionalFormatting sqref="A38">
    <cfRule type="expression" dxfId="97" priority="95" stopIfTrue="1">
      <formula>$F38=""</formula>
    </cfRule>
    <cfRule type="expression" dxfId="96" priority="96" stopIfTrue="1">
      <formula>#REF!&lt;&gt;""</formula>
    </cfRule>
    <cfRule type="expression" dxfId="95" priority="97" stopIfTrue="1">
      <formula>AND($G38="",$F38&lt;&gt;"")</formula>
    </cfRule>
  </conditionalFormatting>
  <conditionalFormatting sqref="F38">
    <cfRule type="expression" dxfId="94" priority="93" stopIfTrue="1">
      <formula>$C38=""</formula>
    </cfRule>
    <cfRule type="expression" dxfId="93" priority="94" stopIfTrue="1">
      <formula>$D38&lt;&gt;""</formula>
    </cfRule>
  </conditionalFormatting>
  <conditionalFormatting sqref="A114 A117">
    <cfRule type="expression" dxfId="92" priority="75" stopIfTrue="1">
      <formula>$F114=""</formula>
    </cfRule>
    <cfRule type="expression" dxfId="91" priority="77" stopIfTrue="1">
      <formula>AND($G114="",$F114&lt;&gt;"")</formula>
    </cfRule>
  </conditionalFormatting>
  <conditionalFormatting sqref="A117">
    <cfRule type="expression" dxfId="90" priority="59" stopIfTrue="1">
      <formula>$F117=""</formula>
    </cfRule>
    <cfRule type="expression" dxfId="89" priority="61" stopIfTrue="1">
      <formula>AND($G117="",$F117&lt;&gt;"")</formula>
    </cfRule>
  </conditionalFormatting>
  <conditionalFormatting sqref="A38">
    <cfRule type="expression" dxfId="88" priority="52" stopIfTrue="1">
      <formula>$F38=""</formula>
    </cfRule>
    <cfRule type="expression" dxfId="87" priority="53" stopIfTrue="1">
      <formula>#REF!&lt;&gt;""</formula>
    </cfRule>
    <cfRule type="expression" dxfId="86" priority="54" stopIfTrue="1">
      <formula>AND($G38="",$F38&lt;&gt;"")</formula>
    </cfRule>
  </conditionalFormatting>
  <conditionalFormatting sqref="G38">
    <cfRule type="expression" dxfId="85" priority="50" stopIfTrue="1">
      <formula>$C38=""</formula>
    </cfRule>
    <cfRule type="expression" dxfId="84" priority="51" stopIfTrue="1">
      <formula>$D38&lt;&gt;""</formula>
    </cfRule>
  </conditionalFormatting>
  <conditionalFormatting sqref="F38">
    <cfRule type="expression" dxfId="83" priority="48" stopIfTrue="1">
      <formula>$C38=""</formula>
    </cfRule>
    <cfRule type="expression" dxfId="82" priority="49" stopIfTrue="1">
      <formula>$D38&lt;&gt;""</formula>
    </cfRule>
  </conditionalFormatting>
  <conditionalFormatting sqref="A35">
    <cfRule type="expression" dxfId="81" priority="24" stopIfTrue="1">
      <formula>$F35=""</formula>
    </cfRule>
    <cfRule type="expression" dxfId="80" priority="25" stopIfTrue="1">
      <formula>#REF!&lt;&gt;""</formula>
    </cfRule>
    <cfRule type="expression" dxfId="79" priority="26" stopIfTrue="1">
      <formula>AND($G35="",$F35&lt;&gt;"")</formula>
    </cfRule>
  </conditionalFormatting>
  <conditionalFormatting sqref="A35">
    <cfRule type="expression" dxfId="78" priority="21" stopIfTrue="1">
      <formula>$F35=""</formula>
    </cfRule>
    <cfRule type="expression" dxfId="77" priority="22" stopIfTrue="1">
      <formula>#REF!&lt;&gt;""</formula>
    </cfRule>
    <cfRule type="expression" dxfId="76" priority="23" stopIfTrue="1">
      <formula>AND($G35="",$F35&lt;&gt;"")</formula>
    </cfRule>
  </conditionalFormatting>
  <conditionalFormatting sqref="A44">
    <cfRule type="expression" dxfId="75" priority="18" stopIfTrue="1">
      <formula>$F44=""</formula>
    </cfRule>
    <cfRule type="expression" dxfId="74" priority="19" stopIfTrue="1">
      <formula>$H44&lt;&gt;""</formula>
    </cfRule>
    <cfRule type="expression" dxfId="73" priority="20" stopIfTrue="1">
      <formula>AND($G44="",$F44&lt;&gt;"")</formula>
    </cfRule>
  </conditionalFormatting>
  <conditionalFormatting sqref="C44">
    <cfRule type="expression" dxfId="72" priority="15" stopIfTrue="1">
      <formula>$F44=""</formula>
    </cfRule>
    <cfRule type="expression" dxfId="71" priority="16" stopIfTrue="1">
      <formula>#REF!&lt;&gt;""</formula>
    </cfRule>
    <cfRule type="expression" dxfId="70" priority="17" stopIfTrue="1">
      <formula>AND($G44="",$F44&lt;&gt;"")</formula>
    </cfRule>
  </conditionalFormatting>
  <conditionalFormatting sqref="A98">
    <cfRule type="expression" dxfId="69" priority="13" stopIfTrue="1">
      <formula>$F98=""</formula>
    </cfRule>
    <cfRule type="expression" dxfId="68" priority="14" stopIfTrue="1">
      <formula>AND($G98="",$F98&lt;&gt;"")</formula>
    </cfRule>
  </conditionalFormatting>
  <conditionalFormatting sqref="F105:G111">
    <cfRule type="expression" dxfId="67" priority="11" stopIfTrue="1">
      <formula>$C105=""</formula>
    </cfRule>
    <cfRule type="expression" dxfId="66" priority="12" stopIfTrue="1">
      <formula>$D105&lt;&gt;""</formula>
    </cfRule>
  </conditionalFormatting>
  <conditionalFormatting sqref="A106">
    <cfRule type="expression" dxfId="65" priority="9" stopIfTrue="1">
      <formula>$F106=""</formula>
    </cfRule>
    <cfRule type="expression" dxfId="64" priority="10" stopIfTrue="1">
      <formula>AND($G106="",$F106&lt;&gt;"")</formula>
    </cfRule>
  </conditionalFormatting>
  <conditionalFormatting sqref="A106">
    <cfRule type="expression" dxfId="63" priority="7" stopIfTrue="1">
      <formula>$F106=""</formula>
    </cfRule>
    <cfRule type="expression" dxfId="62" priority="8" stopIfTrue="1">
      <formula>AND($G106="",$F106&lt;&gt;"")</formula>
    </cfRule>
  </conditionalFormatting>
  <conditionalFormatting sqref="F101:G104">
    <cfRule type="expression" dxfId="61" priority="5" stopIfTrue="1">
      <formula>$C101=""</formula>
    </cfRule>
    <cfRule type="expression" dxfId="60" priority="6" stopIfTrue="1">
      <formula>$D101&lt;&gt;""</formula>
    </cfRule>
  </conditionalFormatting>
  <conditionalFormatting sqref="A102">
    <cfRule type="expression" dxfId="59" priority="3" stopIfTrue="1">
      <formula>$F102=""</formula>
    </cfRule>
    <cfRule type="expression" dxfId="58" priority="4" stopIfTrue="1">
      <formula>AND($G102="",$F102&lt;&gt;"")</formula>
    </cfRule>
  </conditionalFormatting>
  <conditionalFormatting sqref="A102">
    <cfRule type="expression" dxfId="57" priority="1" stopIfTrue="1">
      <formula>$F102=""</formula>
    </cfRule>
    <cfRule type="expression" dxfId="56" priority="2" stopIfTrue="1">
      <formula>AND($G102="",$F102&lt;&gt;"")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0" stopIfTrue="1" id="{30FC685B-AB8A-45B6-9B61-F294FB9198A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A114 A117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A117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139"/>
  <sheetViews>
    <sheetView view="pageBreakPreview" zoomScaleNormal="75" zoomScaleSheetLayoutView="100" workbookViewId="0">
      <selection activeCell="I95" sqref="I95"/>
    </sheetView>
  </sheetViews>
  <sheetFormatPr defaultColWidth="8.5703125" defaultRowHeight="15.75" x14ac:dyDescent="0.2"/>
  <cols>
    <col min="1" max="1" width="73.5703125" style="57" customWidth="1"/>
    <col min="2" max="2" width="6.7109375" style="58" customWidth="1"/>
    <col min="3" max="3" width="6.28515625" style="58" customWidth="1"/>
    <col min="4" max="4" width="6.5703125" style="58" customWidth="1"/>
    <col min="5" max="5" width="5.140625" style="58" customWidth="1"/>
    <col min="6" max="6" width="6" style="58" customWidth="1"/>
    <col min="7" max="7" width="10" style="58" customWidth="1"/>
    <col min="8" max="8" width="6" style="58" customWidth="1"/>
    <col min="9" max="9" width="13.7109375" style="58" customWidth="1"/>
    <col min="10" max="10" width="13.7109375" style="54" customWidth="1"/>
    <col min="11" max="11" width="13.5703125" style="54" customWidth="1"/>
    <col min="12" max="12" width="61.85546875" style="59" customWidth="1"/>
    <col min="13" max="13" width="11" style="54" customWidth="1"/>
    <col min="14" max="16384" width="8.5703125" style="54"/>
  </cols>
  <sheetData>
    <row r="1" spans="1:13" ht="114" customHeight="1" x14ac:dyDescent="0.25">
      <c r="C1" s="230"/>
      <c r="D1" s="230"/>
      <c r="E1" s="230"/>
      <c r="G1" s="17"/>
      <c r="H1" s="17"/>
      <c r="I1" s="230" t="s">
        <v>232</v>
      </c>
      <c r="J1" s="230"/>
      <c r="K1" s="230"/>
      <c r="L1" s="17"/>
      <c r="M1" s="17"/>
    </row>
    <row r="2" spans="1:13" ht="78.75" customHeight="1" x14ac:dyDescent="0.2">
      <c r="A2" s="239" t="s">
        <v>233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</row>
    <row r="3" spans="1:13" ht="18.75" customHeight="1" x14ac:dyDescent="0.2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68" t="s">
        <v>188</v>
      </c>
    </row>
    <row r="4" spans="1:13" ht="16.5" customHeight="1" x14ac:dyDescent="0.2">
      <c r="A4" s="240" t="s">
        <v>13</v>
      </c>
      <c r="B4" s="240" t="s">
        <v>14</v>
      </c>
      <c r="C4" s="240" t="s">
        <v>184</v>
      </c>
      <c r="D4" s="240" t="s">
        <v>185</v>
      </c>
      <c r="E4" s="240"/>
      <c r="F4" s="240"/>
      <c r="G4" s="240"/>
      <c r="H4" s="240" t="s">
        <v>186</v>
      </c>
      <c r="I4" s="240" t="s">
        <v>64</v>
      </c>
      <c r="J4" s="240"/>
      <c r="K4" s="240"/>
    </row>
    <row r="5" spans="1:13" ht="21.75" customHeight="1" x14ac:dyDescent="0.2">
      <c r="A5" s="238" t="s">
        <v>187</v>
      </c>
      <c r="B5" s="238" t="s">
        <v>187</v>
      </c>
      <c r="C5" s="238" t="s">
        <v>187</v>
      </c>
      <c r="D5" s="238" t="s">
        <v>187</v>
      </c>
      <c r="E5" s="238"/>
      <c r="F5" s="238"/>
      <c r="G5" s="238"/>
      <c r="H5" s="238" t="s">
        <v>187</v>
      </c>
      <c r="I5" s="209" t="s">
        <v>193</v>
      </c>
      <c r="J5" s="209" t="s">
        <v>221</v>
      </c>
      <c r="K5" s="209" t="s">
        <v>225</v>
      </c>
    </row>
    <row r="6" spans="1:13" ht="14.25" customHeight="1" x14ac:dyDescent="0.2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55">
        <v>9</v>
      </c>
      <c r="J6" s="55">
        <v>10</v>
      </c>
      <c r="K6" s="55">
        <v>11</v>
      </c>
    </row>
    <row r="7" spans="1:13" ht="18" customHeight="1" x14ac:dyDescent="0.2">
      <c r="A7" s="61" t="s">
        <v>23</v>
      </c>
      <c r="B7" s="62"/>
      <c r="C7" s="62"/>
      <c r="D7" s="62"/>
      <c r="E7" s="62"/>
      <c r="F7" s="62"/>
      <c r="G7" s="62"/>
      <c r="H7" s="62"/>
      <c r="I7" s="63">
        <f>I8+I56+I77+I87+I119+I126+I65</f>
        <v>4742.0130500000005</v>
      </c>
      <c r="J7" s="63">
        <f>J8+J56+J77+J87+J119+J126+J137+J65</f>
        <v>1892.4412100000002</v>
      </c>
      <c r="K7" s="63">
        <f>K8+K56+K77+K87+K119+K126+K137+K65</f>
        <v>2072.48945</v>
      </c>
    </row>
    <row r="8" spans="1:13" ht="18" customHeight="1" x14ac:dyDescent="0.25">
      <c r="A8" s="64" t="s">
        <v>16</v>
      </c>
      <c r="B8" s="65" t="s">
        <v>17</v>
      </c>
      <c r="C8" s="65"/>
      <c r="D8" s="66"/>
      <c r="E8" s="66"/>
      <c r="F8" s="66"/>
      <c r="G8" s="66"/>
      <c r="H8" s="67"/>
      <c r="I8" s="161">
        <f>I9+I18+I37+I43</f>
        <v>2229.5674800000002</v>
      </c>
      <c r="J8" s="161">
        <f>J9+J18+J37+J43</f>
        <v>974.74120999999991</v>
      </c>
      <c r="K8" s="161">
        <f>K9+K18+K37+K43</f>
        <v>968.88945000000012</v>
      </c>
    </row>
    <row r="9" spans="1:13" ht="31.5" x14ac:dyDescent="0.25">
      <c r="A9" s="68" t="s">
        <v>33</v>
      </c>
      <c r="B9" s="66" t="s">
        <v>17</v>
      </c>
      <c r="C9" s="66" t="s">
        <v>28</v>
      </c>
      <c r="D9" s="66"/>
      <c r="E9" s="66"/>
      <c r="F9" s="66"/>
      <c r="G9" s="66"/>
      <c r="H9" s="69"/>
      <c r="I9" s="161">
        <f t="shared" ref="I9:K13" si="0">I10</f>
        <v>667.9</v>
      </c>
      <c r="J9" s="161">
        <f t="shared" si="0"/>
        <v>356.8</v>
      </c>
      <c r="K9" s="161">
        <f t="shared" si="0"/>
        <v>356.8</v>
      </c>
    </row>
    <row r="10" spans="1:13" x14ac:dyDescent="0.25">
      <c r="A10" s="70" t="s">
        <v>143</v>
      </c>
      <c r="B10" s="6" t="s">
        <v>17</v>
      </c>
      <c r="C10" s="6" t="s">
        <v>28</v>
      </c>
      <c r="D10" s="6" t="s">
        <v>34</v>
      </c>
      <c r="E10" s="6"/>
      <c r="F10" s="6"/>
      <c r="G10" s="6"/>
      <c r="H10" s="71"/>
      <c r="I10" s="72">
        <f t="shared" si="0"/>
        <v>667.9</v>
      </c>
      <c r="J10" s="72">
        <f t="shared" si="0"/>
        <v>356.8</v>
      </c>
      <c r="K10" s="72">
        <f t="shared" si="0"/>
        <v>356.8</v>
      </c>
    </row>
    <row r="11" spans="1:13" x14ac:dyDescent="0.25">
      <c r="A11" s="73" t="s">
        <v>139</v>
      </c>
      <c r="B11" s="6" t="s">
        <v>17</v>
      </c>
      <c r="C11" s="6" t="s">
        <v>28</v>
      </c>
      <c r="D11" s="6">
        <v>65</v>
      </c>
      <c r="E11" s="6">
        <v>1</v>
      </c>
      <c r="F11" s="6"/>
      <c r="G11" s="6"/>
      <c r="H11" s="71"/>
      <c r="I11" s="72">
        <f>I12+I15</f>
        <v>667.9</v>
      </c>
      <c r="J11" s="72">
        <f t="shared" si="0"/>
        <v>356.8</v>
      </c>
      <c r="K11" s="72">
        <f t="shared" si="0"/>
        <v>356.8</v>
      </c>
    </row>
    <row r="12" spans="1:13" x14ac:dyDescent="0.25">
      <c r="A12" s="74" t="s">
        <v>118</v>
      </c>
      <c r="B12" s="7" t="s">
        <v>17</v>
      </c>
      <c r="C12" s="7" t="s">
        <v>28</v>
      </c>
      <c r="D12" s="7" t="s">
        <v>34</v>
      </c>
      <c r="E12" s="7" t="s">
        <v>24</v>
      </c>
      <c r="F12" s="7" t="s">
        <v>37</v>
      </c>
      <c r="G12" s="7" t="s">
        <v>38</v>
      </c>
      <c r="H12" s="71"/>
      <c r="I12" s="72">
        <f t="shared" si="0"/>
        <v>377.9</v>
      </c>
      <c r="J12" s="72">
        <f t="shared" si="0"/>
        <v>356.8</v>
      </c>
      <c r="K12" s="72">
        <f t="shared" si="0"/>
        <v>356.8</v>
      </c>
    </row>
    <row r="13" spans="1:13" ht="63" x14ac:dyDescent="0.25">
      <c r="A13" s="74" t="s">
        <v>108</v>
      </c>
      <c r="B13" s="7" t="s">
        <v>17</v>
      </c>
      <c r="C13" s="7" t="s">
        <v>28</v>
      </c>
      <c r="D13" s="7" t="s">
        <v>34</v>
      </c>
      <c r="E13" s="7" t="s">
        <v>24</v>
      </c>
      <c r="F13" s="7" t="s">
        <v>37</v>
      </c>
      <c r="G13" s="7" t="s">
        <v>38</v>
      </c>
      <c r="H13" s="71" t="s">
        <v>110</v>
      </c>
      <c r="I13" s="72">
        <f t="shared" si="0"/>
        <v>377.9</v>
      </c>
      <c r="J13" s="72">
        <f t="shared" si="0"/>
        <v>356.8</v>
      </c>
      <c r="K13" s="72">
        <f t="shared" si="0"/>
        <v>356.8</v>
      </c>
    </row>
    <row r="14" spans="1:13" ht="36" customHeight="1" x14ac:dyDescent="0.25">
      <c r="A14" s="74" t="s">
        <v>109</v>
      </c>
      <c r="B14" s="7" t="s">
        <v>17</v>
      </c>
      <c r="C14" s="7" t="s">
        <v>28</v>
      </c>
      <c r="D14" s="7" t="s">
        <v>34</v>
      </c>
      <c r="E14" s="7" t="s">
        <v>24</v>
      </c>
      <c r="F14" s="7" t="s">
        <v>37</v>
      </c>
      <c r="G14" s="7" t="s">
        <v>38</v>
      </c>
      <c r="H14" s="71" t="s">
        <v>111</v>
      </c>
      <c r="I14" s="72">
        <f>'Прил 2'!J15</f>
        <v>377.9</v>
      </c>
      <c r="J14" s="72">
        <f>'Прил 2'!K15</f>
        <v>356.8</v>
      </c>
      <c r="K14" s="72">
        <f>'Прил 2'!L15</f>
        <v>356.8</v>
      </c>
    </row>
    <row r="15" spans="1:13" ht="53.25" customHeight="1" x14ac:dyDescent="0.25">
      <c r="A15" s="8" t="s">
        <v>198</v>
      </c>
      <c r="B15" s="173" t="s">
        <v>17</v>
      </c>
      <c r="C15" s="173" t="s">
        <v>28</v>
      </c>
      <c r="D15" s="173" t="s">
        <v>34</v>
      </c>
      <c r="E15" s="173" t="s">
        <v>24</v>
      </c>
      <c r="F15" s="173" t="s">
        <v>37</v>
      </c>
      <c r="G15" s="173" t="s">
        <v>199</v>
      </c>
      <c r="H15" s="174"/>
      <c r="I15" s="72">
        <f>I16</f>
        <v>290</v>
      </c>
      <c r="J15" s="72">
        <f t="shared" ref="J15:K16" si="1">J16</f>
        <v>0</v>
      </c>
      <c r="K15" s="72">
        <f t="shared" si="1"/>
        <v>0</v>
      </c>
    </row>
    <row r="16" spans="1:13" ht="67.5" customHeight="1" x14ac:dyDescent="0.25">
      <c r="A16" s="175" t="s">
        <v>108</v>
      </c>
      <c r="B16" s="173" t="s">
        <v>17</v>
      </c>
      <c r="C16" s="173" t="s">
        <v>28</v>
      </c>
      <c r="D16" s="173" t="s">
        <v>34</v>
      </c>
      <c r="E16" s="173" t="s">
        <v>24</v>
      </c>
      <c r="F16" s="173" t="s">
        <v>37</v>
      </c>
      <c r="G16" s="173" t="s">
        <v>199</v>
      </c>
      <c r="H16" s="174" t="s">
        <v>110</v>
      </c>
      <c r="I16" s="72">
        <f>I17</f>
        <v>290</v>
      </c>
      <c r="J16" s="72">
        <f t="shared" si="1"/>
        <v>0</v>
      </c>
      <c r="K16" s="72">
        <f t="shared" si="1"/>
        <v>0</v>
      </c>
    </row>
    <row r="17" spans="1:12" ht="38.25" customHeight="1" x14ac:dyDescent="0.25">
      <c r="A17" s="175" t="s">
        <v>109</v>
      </c>
      <c r="B17" s="173" t="s">
        <v>17</v>
      </c>
      <c r="C17" s="173" t="s">
        <v>28</v>
      </c>
      <c r="D17" s="173" t="s">
        <v>34</v>
      </c>
      <c r="E17" s="173" t="s">
        <v>24</v>
      </c>
      <c r="F17" s="173" t="s">
        <v>37</v>
      </c>
      <c r="G17" s="173" t="s">
        <v>199</v>
      </c>
      <c r="H17" s="174" t="s">
        <v>111</v>
      </c>
      <c r="I17" s="72">
        <f>'Прил 2'!J18</f>
        <v>290</v>
      </c>
      <c r="J17" s="72">
        <f>'Прил 2'!K18</f>
        <v>0</v>
      </c>
      <c r="K17" s="72">
        <f>'Прил 2'!L18</f>
        <v>0</v>
      </c>
    </row>
    <row r="18" spans="1:12" ht="47.25" x14ac:dyDescent="0.25">
      <c r="A18" s="75" t="s">
        <v>65</v>
      </c>
      <c r="B18" s="66" t="s">
        <v>17</v>
      </c>
      <c r="C18" s="66" t="s">
        <v>18</v>
      </c>
      <c r="D18" s="66"/>
      <c r="E18" s="66"/>
      <c r="F18" s="66"/>
      <c r="G18" s="66"/>
      <c r="H18" s="69"/>
      <c r="I18" s="161">
        <f>I19+I32</f>
        <v>1554.1674800000001</v>
      </c>
      <c r="J18" s="161">
        <f>J19+J32</f>
        <v>612.44120999999996</v>
      </c>
      <c r="K18" s="161">
        <f>K19+K32</f>
        <v>606.58945000000006</v>
      </c>
    </row>
    <row r="19" spans="1:12" x14ac:dyDescent="0.25">
      <c r="A19" s="70" t="s">
        <v>143</v>
      </c>
      <c r="B19" s="6" t="s">
        <v>17</v>
      </c>
      <c r="C19" s="6" t="s">
        <v>18</v>
      </c>
      <c r="D19" s="6" t="s">
        <v>34</v>
      </c>
      <c r="E19" s="6"/>
      <c r="F19" s="6"/>
      <c r="G19" s="6"/>
      <c r="H19" s="71"/>
      <c r="I19" s="72">
        <f>I20</f>
        <v>1553.6674800000001</v>
      </c>
      <c r="J19" s="72">
        <f>J20</f>
        <v>611.94120999999996</v>
      </c>
      <c r="K19" s="72">
        <f>K20</f>
        <v>606.08945000000006</v>
      </c>
    </row>
    <row r="20" spans="1:12" ht="31.5" x14ac:dyDescent="0.25">
      <c r="A20" s="70" t="s">
        <v>144</v>
      </c>
      <c r="B20" s="7" t="s">
        <v>17</v>
      </c>
      <c r="C20" s="7" t="s">
        <v>18</v>
      </c>
      <c r="D20" s="7" t="s">
        <v>34</v>
      </c>
      <c r="E20" s="7" t="s">
        <v>25</v>
      </c>
      <c r="F20" s="6"/>
      <c r="G20" s="6"/>
      <c r="H20" s="71"/>
      <c r="I20" s="72">
        <f>I21+I24+I29</f>
        <v>1553.6674800000001</v>
      </c>
      <c r="J20" s="72">
        <f t="shared" ref="J20:K20" si="2">J21+J24</f>
        <v>611.94120999999996</v>
      </c>
      <c r="K20" s="72">
        <f t="shared" si="2"/>
        <v>606.08945000000006</v>
      </c>
    </row>
    <row r="21" spans="1:12" ht="33" customHeight="1" x14ac:dyDescent="0.25">
      <c r="A21" s="74" t="s">
        <v>39</v>
      </c>
      <c r="B21" s="7" t="s">
        <v>17</v>
      </c>
      <c r="C21" s="7" t="s">
        <v>18</v>
      </c>
      <c r="D21" s="7" t="s">
        <v>34</v>
      </c>
      <c r="E21" s="7" t="s">
        <v>25</v>
      </c>
      <c r="F21" s="7" t="s">
        <v>37</v>
      </c>
      <c r="G21" s="7" t="s">
        <v>40</v>
      </c>
      <c r="H21" s="71"/>
      <c r="I21" s="72">
        <f t="shared" ref="I21:K22" si="3">I22</f>
        <v>568.45000000000005</v>
      </c>
      <c r="J21" s="72">
        <f t="shared" si="3"/>
        <v>531.94120999999996</v>
      </c>
      <c r="K21" s="72">
        <f t="shared" si="3"/>
        <v>526.08945000000006</v>
      </c>
    </row>
    <row r="22" spans="1:12" ht="63" x14ac:dyDescent="0.25">
      <c r="A22" s="74" t="s">
        <v>108</v>
      </c>
      <c r="B22" s="7" t="s">
        <v>17</v>
      </c>
      <c r="C22" s="7" t="s">
        <v>18</v>
      </c>
      <c r="D22" s="7" t="s">
        <v>34</v>
      </c>
      <c r="E22" s="7" t="s">
        <v>25</v>
      </c>
      <c r="F22" s="7" t="s">
        <v>37</v>
      </c>
      <c r="G22" s="7" t="s">
        <v>40</v>
      </c>
      <c r="H22" s="71" t="s">
        <v>110</v>
      </c>
      <c r="I22" s="72">
        <f t="shared" si="3"/>
        <v>568.45000000000005</v>
      </c>
      <c r="J22" s="72">
        <f t="shared" si="3"/>
        <v>531.94120999999996</v>
      </c>
      <c r="K22" s="72">
        <f t="shared" si="3"/>
        <v>526.08945000000006</v>
      </c>
    </row>
    <row r="23" spans="1:12" ht="31.5" x14ac:dyDescent="0.25">
      <c r="A23" s="74" t="s">
        <v>109</v>
      </c>
      <c r="B23" s="7" t="s">
        <v>17</v>
      </c>
      <c r="C23" s="7" t="s">
        <v>18</v>
      </c>
      <c r="D23" s="7" t="s">
        <v>34</v>
      </c>
      <c r="E23" s="7" t="s">
        <v>25</v>
      </c>
      <c r="F23" s="7" t="s">
        <v>37</v>
      </c>
      <c r="G23" s="7" t="s">
        <v>40</v>
      </c>
      <c r="H23" s="71" t="s">
        <v>111</v>
      </c>
      <c r="I23" s="72">
        <f>'Прил 2'!J24</f>
        <v>568.45000000000005</v>
      </c>
      <c r="J23" s="72">
        <f>'Прил 2'!K24</f>
        <v>531.94120999999996</v>
      </c>
      <c r="K23" s="72">
        <f>'Прил 2'!L24</f>
        <v>526.08945000000006</v>
      </c>
    </row>
    <row r="24" spans="1:12" s="58" customFormat="1" ht="31.5" x14ac:dyDescent="0.25">
      <c r="A24" s="73" t="s">
        <v>234</v>
      </c>
      <c r="B24" s="7" t="s">
        <v>17</v>
      </c>
      <c r="C24" s="7" t="s">
        <v>18</v>
      </c>
      <c r="D24" s="7" t="s">
        <v>34</v>
      </c>
      <c r="E24" s="7" t="s">
        <v>25</v>
      </c>
      <c r="F24" s="7" t="s">
        <v>37</v>
      </c>
      <c r="G24" s="7" t="s">
        <v>41</v>
      </c>
      <c r="H24" s="71"/>
      <c r="I24" s="72">
        <f>I25+I27</f>
        <v>400.26748000000003</v>
      </c>
      <c r="J24" s="72">
        <f>J25+J27</f>
        <v>80</v>
      </c>
      <c r="K24" s="72">
        <f>K25+K27</f>
        <v>80</v>
      </c>
      <c r="L24" s="76"/>
    </row>
    <row r="25" spans="1:12" s="36" customFormat="1" ht="31.5" x14ac:dyDescent="0.25">
      <c r="A25" s="73" t="s">
        <v>104</v>
      </c>
      <c r="B25" s="7" t="s">
        <v>17</v>
      </c>
      <c r="C25" s="7" t="s">
        <v>18</v>
      </c>
      <c r="D25" s="7" t="s">
        <v>34</v>
      </c>
      <c r="E25" s="7" t="s">
        <v>25</v>
      </c>
      <c r="F25" s="7" t="s">
        <v>37</v>
      </c>
      <c r="G25" s="7" t="s">
        <v>41</v>
      </c>
      <c r="H25" s="71" t="s">
        <v>106</v>
      </c>
      <c r="I25" s="33">
        <f t="shared" ref="I25:K25" si="4">I26</f>
        <v>370.26748000000003</v>
      </c>
      <c r="J25" s="33">
        <f t="shared" si="4"/>
        <v>50</v>
      </c>
      <c r="K25" s="33">
        <f t="shared" si="4"/>
        <v>50</v>
      </c>
      <c r="L25" s="59"/>
    </row>
    <row r="26" spans="1:12" s="36" customFormat="1" ht="31.5" x14ac:dyDescent="0.25">
      <c r="A26" s="73" t="s">
        <v>105</v>
      </c>
      <c r="B26" s="7" t="s">
        <v>17</v>
      </c>
      <c r="C26" s="7" t="s">
        <v>18</v>
      </c>
      <c r="D26" s="7" t="s">
        <v>34</v>
      </c>
      <c r="E26" s="7" t="s">
        <v>25</v>
      </c>
      <c r="F26" s="7" t="s">
        <v>37</v>
      </c>
      <c r="G26" s="7" t="s">
        <v>41</v>
      </c>
      <c r="H26" s="6" t="s">
        <v>107</v>
      </c>
      <c r="I26" s="77">
        <f>'Прил 2'!J27</f>
        <v>370.26748000000003</v>
      </c>
      <c r="J26" s="77">
        <f>'Прил 2'!K27</f>
        <v>50</v>
      </c>
      <c r="K26" s="77">
        <f>'Прил 2'!L27</f>
        <v>50</v>
      </c>
      <c r="L26" s="59"/>
    </row>
    <row r="27" spans="1:12" s="36" customFormat="1" x14ac:dyDescent="0.25">
      <c r="A27" s="78" t="s">
        <v>112</v>
      </c>
      <c r="B27" s="6" t="s">
        <v>17</v>
      </c>
      <c r="C27" s="6" t="s">
        <v>18</v>
      </c>
      <c r="D27" s="7" t="s">
        <v>116</v>
      </c>
      <c r="E27" s="7" t="s">
        <v>25</v>
      </c>
      <c r="F27" s="7" t="s">
        <v>37</v>
      </c>
      <c r="G27" s="7" t="s">
        <v>41</v>
      </c>
      <c r="H27" s="79" t="s">
        <v>113</v>
      </c>
      <c r="I27" s="77">
        <f>I28</f>
        <v>30</v>
      </c>
      <c r="J27" s="77">
        <f>J28</f>
        <v>30</v>
      </c>
      <c r="K27" s="77">
        <f>K28</f>
        <v>30</v>
      </c>
      <c r="L27" s="59" t="s">
        <v>26</v>
      </c>
    </row>
    <row r="28" spans="1:12" s="36" customFormat="1" x14ac:dyDescent="0.25">
      <c r="A28" s="78" t="s">
        <v>115</v>
      </c>
      <c r="B28" s="6" t="s">
        <v>17</v>
      </c>
      <c r="C28" s="6" t="s">
        <v>18</v>
      </c>
      <c r="D28" s="6">
        <v>66</v>
      </c>
      <c r="E28" s="7" t="s">
        <v>25</v>
      </c>
      <c r="F28" s="7" t="s">
        <v>37</v>
      </c>
      <c r="G28" s="7" t="s">
        <v>41</v>
      </c>
      <c r="H28" s="79" t="s">
        <v>117</v>
      </c>
      <c r="I28" s="77">
        <f>'Прил 2'!J29</f>
        <v>30</v>
      </c>
      <c r="J28" s="77">
        <f>'Прил 2'!K29</f>
        <v>30</v>
      </c>
      <c r="K28" s="77">
        <f>'Прил 2'!L29</f>
        <v>30</v>
      </c>
      <c r="L28" s="59"/>
    </row>
    <row r="29" spans="1:12" s="36" customFormat="1" ht="46.5" customHeight="1" x14ac:dyDescent="0.25">
      <c r="A29" s="8" t="s">
        <v>198</v>
      </c>
      <c r="B29" s="176" t="s">
        <v>17</v>
      </c>
      <c r="C29" s="176" t="s">
        <v>18</v>
      </c>
      <c r="D29" s="174" t="s">
        <v>34</v>
      </c>
      <c r="E29" s="173" t="s">
        <v>25</v>
      </c>
      <c r="F29" s="173" t="s">
        <v>37</v>
      </c>
      <c r="G29" s="173" t="s">
        <v>199</v>
      </c>
      <c r="H29" s="177"/>
      <c r="I29" s="77">
        <f>I30</f>
        <v>584.95000000000005</v>
      </c>
      <c r="J29" s="77">
        <f t="shared" ref="J29:K30" si="5">J30</f>
        <v>0</v>
      </c>
      <c r="K29" s="77">
        <f t="shared" si="5"/>
        <v>0</v>
      </c>
      <c r="L29" s="59"/>
    </row>
    <row r="30" spans="1:12" s="36" customFormat="1" ht="46.5" customHeight="1" x14ac:dyDescent="0.25">
      <c r="A30" s="175" t="s">
        <v>108</v>
      </c>
      <c r="B30" s="176" t="s">
        <v>17</v>
      </c>
      <c r="C30" s="176" t="s">
        <v>18</v>
      </c>
      <c r="D30" s="174" t="s">
        <v>34</v>
      </c>
      <c r="E30" s="173" t="s">
        <v>25</v>
      </c>
      <c r="F30" s="173" t="s">
        <v>37</v>
      </c>
      <c r="G30" s="173" t="s">
        <v>199</v>
      </c>
      <c r="H30" s="177" t="s">
        <v>110</v>
      </c>
      <c r="I30" s="77">
        <f>I31</f>
        <v>584.95000000000005</v>
      </c>
      <c r="J30" s="77">
        <f t="shared" si="5"/>
        <v>0</v>
      </c>
      <c r="K30" s="77">
        <f t="shared" si="5"/>
        <v>0</v>
      </c>
      <c r="L30" s="59"/>
    </row>
    <row r="31" spans="1:12" s="36" customFormat="1" ht="42" customHeight="1" x14ac:dyDescent="0.25">
      <c r="A31" s="175" t="s">
        <v>109</v>
      </c>
      <c r="B31" s="176" t="s">
        <v>17</v>
      </c>
      <c r="C31" s="176" t="s">
        <v>18</v>
      </c>
      <c r="D31" s="174" t="s">
        <v>34</v>
      </c>
      <c r="E31" s="173" t="s">
        <v>25</v>
      </c>
      <c r="F31" s="173" t="s">
        <v>37</v>
      </c>
      <c r="G31" s="173" t="s">
        <v>199</v>
      </c>
      <c r="H31" s="177" t="s">
        <v>111</v>
      </c>
      <c r="I31" s="77">
        <f>'Прил 2'!J32</f>
        <v>584.95000000000005</v>
      </c>
      <c r="J31" s="77">
        <f>'Прил 2'!K32</f>
        <v>0</v>
      </c>
      <c r="K31" s="77">
        <f>'Прил 2'!L32</f>
        <v>0</v>
      </c>
      <c r="L31" s="59"/>
    </row>
    <row r="32" spans="1:12" s="81" customFormat="1" ht="47.25" x14ac:dyDescent="0.25">
      <c r="A32" s="70" t="s">
        <v>140</v>
      </c>
      <c r="B32" s="6" t="s">
        <v>17</v>
      </c>
      <c r="C32" s="6" t="s">
        <v>18</v>
      </c>
      <c r="D32" s="71">
        <v>89</v>
      </c>
      <c r="E32" s="7"/>
      <c r="F32" s="7"/>
      <c r="G32" s="7"/>
      <c r="H32" s="80"/>
      <c r="I32" s="77">
        <f>I33</f>
        <v>0.5</v>
      </c>
      <c r="J32" s="77">
        <f t="shared" ref="J32:K35" si="6">J33</f>
        <v>0.5</v>
      </c>
      <c r="K32" s="77">
        <f t="shared" si="6"/>
        <v>0.5</v>
      </c>
      <c r="L32" s="76"/>
    </row>
    <row r="33" spans="1:12" s="81" customFormat="1" ht="47.25" x14ac:dyDescent="0.25">
      <c r="A33" s="70" t="s">
        <v>141</v>
      </c>
      <c r="B33" s="6" t="s">
        <v>17</v>
      </c>
      <c r="C33" s="6" t="s">
        <v>18</v>
      </c>
      <c r="D33" s="71">
        <v>89</v>
      </c>
      <c r="E33" s="7" t="s">
        <v>24</v>
      </c>
      <c r="F33" s="7"/>
      <c r="G33" s="7"/>
      <c r="H33" s="80"/>
      <c r="I33" s="33">
        <f>I34</f>
        <v>0.5</v>
      </c>
      <c r="J33" s="33">
        <f t="shared" si="6"/>
        <v>0.5</v>
      </c>
      <c r="K33" s="33">
        <f t="shared" si="6"/>
        <v>0.5</v>
      </c>
      <c r="L33" s="76"/>
    </row>
    <row r="34" spans="1:12" ht="85.9" customHeight="1" x14ac:dyDescent="0.25">
      <c r="A34" s="82" t="s">
        <v>142</v>
      </c>
      <c r="B34" s="6" t="s">
        <v>17</v>
      </c>
      <c r="C34" s="6" t="s">
        <v>18</v>
      </c>
      <c r="D34" s="71">
        <v>89</v>
      </c>
      <c r="E34" s="7" t="s">
        <v>24</v>
      </c>
      <c r="F34" s="7" t="s">
        <v>37</v>
      </c>
      <c r="G34" s="7" t="s">
        <v>43</v>
      </c>
      <c r="H34" s="80"/>
      <c r="I34" s="33">
        <f>I35</f>
        <v>0.5</v>
      </c>
      <c r="J34" s="33">
        <f t="shared" si="6"/>
        <v>0.5</v>
      </c>
      <c r="K34" s="33">
        <f t="shared" si="6"/>
        <v>0.5</v>
      </c>
    </row>
    <row r="35" spans="1:12" ht="31.5" x14ac:dyDescent="0.25">
      <c r="A35" s="73" t="s">
        <v>104</v>
      </c>
      <c r="B35" s="6" t="s">
        <v>17</v>
      </c>
      <c r="C35" s="6" t="s">
        <v>18</v>
      </c>
      <c r="D35" s="71" t="s">
        <v>48</v>
      </c>
      <c r="E35" s="6" t="s">
        <v>24</v>
      </c>
      <c r="F35" s="7" t="s">
        <v>37</v>
      </c>
      <c r="G35" s="7" t="s">
        <v>43</v>
      </c>
      <c r="H35" s="80" t="s">
        <v>106</v>
      </c>
      <c r="I35" s="33">
        <f>I36</f>
        <v>0.5</v>
      </c>
      <c r="J35" s="33">
        <f t="shared" si="6"/>
        <v>0.5</v>
      </c>
      <c r="K35" s="33">
        <f t="shared" si="6"/>
        <v>0.5</v>
      </c>
    </row>
    <row r="36" spans="1:12" ht="31.5" x14ac:dyDescent="0.25">
      <c r="A36" s="73" t="s">
        <v>105</v>
      </c>
      <c r="B36" s="6" t="s">
        <v>17</v>
      </c>
      <c r="C36" s="6" t="s">
        <v>18</v>
      </c>
      <c r="D36" s="71" t="s">
        <v>48</v>
      </c>
      <c r="E36" s="7" t="s">
        <v>24</v>
      </c>
      <c r="F36" s="7" t="s">
        <v>37</v>
      </c>
      <c r="G36" s="7" t="s">
        <v>43</v>
      </c>
      <c r="H36" s="80" t="s">
        <v>107</v>
      </c>
      <c r="I36" s="33">
        <f>'Прил 2'!J37</f>
        <v>0.5</v>
      </c>
      <c r="J36" s="33">
        <f>'Прил 2'!K37</f>
        <v>0.5</v>
      </c>
      <c r="K36" s="33">
        <f>'Прил 2'!L37</f>
        <v>0.5</v>
      </c>
    </row>
    <row r="37" spans="1:12" x14ac:dyDescent="0.25">
      <c r="A37" s="68" t="s">
        <v>44</v>
      </c>
      <c r="B37" s="83" t="s">
        <v>17</v>
      </c>
      <c r="C37" s="83" t="s">
        <v>45</v>
      </c>
      <c r="D37" s="83"/>
      <c r="E37" s="160"/>
      <c r="F37" s="160"/>
      <c r="G37" s="84"/>
      <c r="H37" s="84"/>
      <c r="I37" s="166">
        <f>I38</f>
        <v>5</v>
      </c>
      <c r="J37" s="166">
        <f t="shared" ref="J37:K41" si="7">J38</f>
        <v>5</v>
      </c>
      <c r="K37" s="166">
        <f t="shared" si="7"/>
        <v>5</v>
      </c>
    </row>
    <row r="38" spans="1:12" ht="47.25" x14ac:dyDescent="0.25">
      <c r="A38" s="70" t="s">
        <v>140</v>
      </c>
      <c r="B38" s="7" t="s">
        <v>17</v>
      </c>
      <c r="C38" s="7" t="s">
        <v>45</v>
      </c>
      <c r="D38" s="71">
        <v>89</v>
      </c>
      <c r="E38" s="7"/>
      <c r="F38" s="7"/>
      <c r="G38" s="85"/>
      <c r="H38" s="85"/>
      <c r="I38" s="33">
        <f>I39</f>
        <v>5</v>
      </c>
      <c r="J38" s="33">
        <f t="shared" si="7"/>
        <v>5</v>
      </c>
      <c r="K38" s="33">
        <f t="shared" si="7"/>
        <v>5</v>
      </c>
      <c r="L38" s="76"/>
    </row>
    <row r="39" spans="1:12" s="36" customFormat="1" ht="47.25" x14ac:dyDescent="0.25">
      <c r="A39" s="70" t="s">
        <v>141</v>
      </c>
      <c r="B39" s="7" t="s">
        <v>17</v>
      </c>
      <c r="C39" s="7" t="s">
        <v>45</v>
      </c>
      <c r="D39" s="71">
        <v>89</v>
      </c>
      <c r="E39" s="7" t="s">
        <v>24</v>
      </c>
      <c r="F39" s="7"/>
      <c r="G39" s="85"/>
      <c r="H39" s="85"/>
      <c r="I39" s="33">
        <f>I40</f>
        <v>5</v>
      </c>
      <c r="J39" s="33">
        <f t="shared" si="7"/>
        <v>5</v>
      </c>
      <c r="K39" s="33">
        <f t="shared" si="7"/>
        <v>5</v>
      </c>
      <c r="L39" s="76"/>
    </row>
    <row r="40" spans="1:12" s="36" customFormat="1" ht="31.5" x14ac:dyDescent="0.25">
      <c r="A40" s="73" t="s">
        <v>114</v>
      </c>
      <c r="B40" s="7" t="s">
        <v>17</v>
      </c>
      <c r="C40" s="7" t="s">
        <v>45</v>
      </c>
      <c r="D40" s="71">
        <v>89</v>
      </c>
      <c r="E40" s="7" t="s">
        <v>24</v>
      </c>
      <c r="F40" s="7" t="s">
        <v>37</v>
      </c>
      <c r="G40" s="7" t="s">
        <v>46</v>
      </c>
      <c r="H40" s="85"/>
      <c r="I40" s="33">
        <f>I41</f>
        <v>5</v>
      </c>
      <c r="J40" s="33">
        <f t="shared" si="7"/>
        <v>5</v>
      </c>
      <c r="K40" s="33">
        <f t="shared" si="7"/>
        <v>5</v>
      </c>
      <c r="L40" s="59"/>
    </row>
    <row r="41" spans="1:12" s="86" customFormat="1" x14ac:dyDescent="0.25">
      <c r="A41" s="78" t="s">
        <v>112</v>
      </c>
      <c r="B41" s="7" t="s">
        <v>17</v>
      </c>
      <c r="C41" s="7" t="s">
        <v>45</v>
      </c>
      <c r="D41" s="71">
        <v>89</v>
      </c>
      <c r="E41" s="7" t="s">
        <v>24</v>
      </c>
      <c r="F41" s="7" t="s">
        <v>37</v>
      </c>
      <c r="G41" s="7" t="s">
        <v>46</v>
      </c>
      <c r="H41" s="85" t="s">
        <v>113</v>
      </c>
      <c r="I41" s="33">
        <f>I42</f>
        <v>5</v>
      </c>
      <c r="J41" s="33">
        <f t="shared" si="7"/>
        <v>5</v>
      </c>
      <c r="K41" s="33">
        <f t="shared" si="7"/>
        <v>5</v>
      </c>
      <c r="L41" s="59"/>
    </row>
    <row r="42" spans="1:12" s="36" customFormat="1" x14ac:dyDescent="0.25">
      <c r="A42" s="73" t="s">
        <v>47</v>
      </c>
      <c r="B42" s="7" t="s">
        <v>17</v>
      </c>
      <c r="C42" s="7" t="s">
        <v>45</v>
      </c>
      <c r="D42" s="7" t="s">
        <v>48</v>
      </c>
      <c r="E42" s="7" t="s">
        <v>24</v>
      </c>
      <c r="F42" s="7" t="s">
        <v>37</v>
      </c>
      <c r="G42" s="7" t="s">
        <v>46</v>
      </c>
      <c r="H42" s="85" t="s">
        <v>49</v>
      </c>
      <c r="I42" s="33">
        <f>'Прил 2'!J43</f>
        <v>5</v>
      </c>
      <c r="J42" s="33">
        <f>'Прил 2'!K43</f>
        <v>5</v>
      </c>
      <c r="K42" s="33">
        <f>'Прил 2'!L43</f>
        <v>5</v>
      </c>
      <c r="L42" s="59"/>
    </row>
    <row r="43" spans="1:12" s="36" customFormat="1" x14ac:dyDescent="0.25">
      <c r="A43" s="73" t="s">
        <v>210</v>
      </c>
      <c r="B43" s="87" t="s">
        <v>17</v>
      </c>
      <c r="C43" s="83" t="s">
        <v>32</v>
      </c>
      <c r="D43" s="7"/>
      <c r="E43" s="7"/>
      <c r="F43" s="7"/>
      <c r="G43" s="7"/>
      <c r="H43" s="85"/>
      <c r="I43" s="166">
        <f>I48+I44+I52</f>
        <v>2.5</v>
      </c>
      <c r="J43" s="166">
        <f t="shared" ref="J43:K43" si="8">J48+J44+J52</f>
        <v>0.5</v>
      </c>
      <c r="K43" s="166">
        <f t="shared" si="8"/>
        <v>0.5</v>
      </c>
      <c r="L43" s="59"/>
    </row>
    <row r="44" spans="1:12" s="36" customFormat="1" ht="47.25" x14ac:dyDescent="0.25">
      <c r="A44" s="73" t="s">
        <v>218</v>
      </c>
      <c r="B44" s="7" t="s">
        <v>17</v>
      </c>
      <c r="C44" s="7" t="s">
        <v>32</v>
      </c>
      <c r="D44" s="85" t="s">
        <v>45</v>
      </c>
      <c r="E44" s="7"/>
      <c r="F44" s="7"/>
      <c r="G44" s="7"/>
      <c r="H44" s="98"/>
      <c r="I44" s="33">
        <f>I45</f>
        <v>2</v>
      </c>
      <c r="J44" s="33">
        <f t="shared" ref="J44:K46" si="9">J45</f>
        <v>0</v>
      </c>
      <c r="K44" s="33">
        <f t="shared" si="9"/>
        <v>0</v>
      </c>
      <c r="L44" s="59"/>
    </row>
    <row r="45" spans="1:12" s="36" customFormat="1" x14ac:dyDescent="0.25">
      <c r="A45" s="73" t="s">
        <v>216</v>
      </c>
      <c r="B45" s="7" t="s">
        <v>17</v>
      </c>
      <c r="C45" s="7" t="s">
        <v>32</v>
      </c>
      <c r="D45" s="85" t="s">
        <v>45</v>
      </c>
      <c r="E45" s="7" t="s">
        <v>35</v>
      </c>
      <c r="F45" s="7" t="s">
        <v>37</v>
      </c>
      <c r="G45" s="7" t="s">
        <v>217</v>
      </c>
      <c r="H45" s="98"/>
      <c r="I45" s="33">
        <f>I46</f>
        <v>2</v>
      </c>
      <c r="J45" s="33">
        <f t="shared" si="9"/>
        <v>0</v>
      </c>
      <c r="K45" s="33">
        <f t="shared" si="9"/>
        <v>0</v>
      </c>
      <c r="L45" s="59"/>
    </row>
    <row r="46" spans="1:12" s="36" customFormat="1" ht="31.5" x14ac:dyDescent="0.25">
      <c r="A46" s="73" t="s">
        <v>104</v>
      </c>
      <c r="B46" s="7" t="s">
        <v>17</v>
      </c>
      <c r="C46" s="7" t="s">
        <v>32</v>
      </c>
      <c r="D46" s="85" t="s">
        <v>45</v>
      </c>
      <c r="E46" s="7" t="s">
        <v>35</v>
      </c>
      <c r="F46" s="7" t="s">
        <v>37</v>
      </c>
      <c r="G46" s="7" t="s">
        <v>217</v>
      </c>
      <c r="H46" s="98" t="s">
        <v>106</v>
      </c>
      <c r="I46" s="33">
        <f>I47</f>
        <v>2</v>
      </c>
      <c r="J46" s="33">
        <f t="shared" si="9"/>
        <v>0</v>
      </c>
      <c r="K46" s="33">
        <f t="shared" si="9"/>
        <v>0</v>
      </c>
      <c r="L46" s="59"/>
    </row>
    <row r="47" spans="1:12" s="36" customFormat="1" ht="31.5" x14ac:dyDescent="0.25">
      <c r="A47" s="73" t="s">
        <v>105</v>
      </c>
      <c r="B47" s="7" t="s">
        <v>17</v>
      </c>
      <c r="C47" s="7" t="s">
        <v>32</v>
      </c>
      <c r="D47" s="85" t="s">
        <v>45</v>
      </c>
      <c r="E47" s="7" t="s">
        <v>35</v>
      </c>
      <c r="F47" s="7" t="s">
        <v>37</v>
      </c>
      <c r="G47" s="7" t="s">
        <v>217</v>
      </c>
      <c r="H47" s="98" t="s">
        <v>107</v>
      </c>
      <c r="I47" s="33">
        <f>'Прил 2'!J48</f>
        <v>2</v>
      </c>
      <c r="J47" s="33">
        <f>'Прил 2'!K48</f>
        <v>0</v>
      </c>
      <c r="K47" s="33">
        <f>'Прил 2'!L48</f>
        <v>0</v>
      </c>
      <c r="L47" s="59"/>
    </row>
    <row r="48" spans="1:12" s="36" customFormat="1" ht="31.5" hidden="1" x14ac:dyDescent="0.25">
      <c r="A48" s="73" t="s">
        <v>211</v>
      </c>
      <c r="B48" s="6" t="s">
        <v>17</v>
      </c>
      <c r="C48" s="6" t="s">
        <v>32</v>
      </c>
      <c r="D48" s="85" t="s">
        <v>212</v>
      </c>
      <c r="E48" s="7"/>
      <c r="F48" s="7"/>
      <c r="G48" s="7"/>
      <c r="H48" s="98"/>
      <c r="I48" s="33">
        <f>I49</f>
        <v>0</v>
      </c>
      <c r="J48" s="33">
        <f t="shared" ref="J48:K50" si="10">J49</f>
        <v>0</v>
      </c>
      <c r="K48" s="33">
        <f t="shared" si="10"/>
        <v>0</v>
      </c>
      <c r="L48" s="59"/>
    </row>
    <row r="49" spans="1:12" s="36" customFormat="1" hidden="1" x14ac:dyDescent="0.25">
      <c r="A49" s="73" t="s">
        <v>213</v>
      </c>
      <c r="B49" s="6" t="s">
        <v>17</v>
      </c>
      <c r="C49" s="6" t="s">
        <v>32</v>
      </c>
      <c r="D49" s="85" t="s">
        <v>212</v>
      </c>
      <c r="E49" s="7" t="s">
        <v>35</v>
      </c>
      <c r="F49" s="7" t="s">
        <v>35</v>
      </c>
      <c r="G49" s="7" t="s">
        <v>214</v>
      </c>
      <c r="H49" s="98"/>
      <c r="I49" s="33">
        <f>I50</f>
        <v>0</v>
      </c>
      <c r="J49" s="33">
        <f t="shared" si="10"/>
        <v>0</v>
      </c>
      <c r="K49" s="33">
        <f t="shared" si="10"/>
        <v>0</v>
      </c>
      <c r="L49" s="59"/>
    </row>
    <row r="50" spans="1:12" s="36" customFormat="1" ht="31.5" hidden="1" x14ac:dyDescent="0.25">
      <c r="A50" s="73" t="s">
        <v>104</v>
      </c>
      <c r="B50" s="6" t="s">
        <v>17</v>
      </c>
      <c r="C50" s="6" t="s">
        <v>32</v>
      </c>
      <c r="D50" s="6" t="s">
        <v>212</v>
      </c>
      <c r="E50" s="6" t="s">
        <v>35</v>
      </c>
      <c r="F50" s="6" t="s">
        <v>37</v>
      </c>
      <c r="G50" s="6" t="s">
        <v>214</v>
      </c>
      <c r="H50" s="6" t="s">
        <v>106</v>
      </c>
      <c r="I50" s="33">
        <f>I51</f>
        <v>0</v>
      </c>
      <c r="J50" s="33">
        <f t="shared" si="10"/>
        <v>0</v>
      </c>
      <c r="K50" s="33">
        <f t="shared" si="10"/>
        <v>0</v>
      </c>
      <c r="L50" s="59"/>
    </row>
    <row r="51" spans="1:12" s="36" customFormat="1" ht="31.5" hidden="1" x14ac:dyDescent="0.25">
      <c r="A51" s="73" t="s">
        <v>105</v>
      </c>
      <c r="B51" s="6" t="s">
        <v>17</v>
      </c>
      <c r="C51" s="6" t="s">
        <v>32</v>
      </c>
      <c r="D51" s="6" t="s">
        <v>212</v>
      </c>
      <c r="E51" s="6" t="s">
        <v>35</v>
      </c>
      <c r="F51" s="6" t="s">
        <v>37</v>
      </c>
      <c r="G51" s="6" t="s">
        <v>214</v>
      </c>
      <c r="H51" s="6" t="s">
        <v>107</v>
      </c>
      <c r="I51" s="33">
        <f>'Прил 2'!J52</f>
        <v>0</v>
      </c>
      <c r="J51" s="33">
        <f>'Прил 2'!K52</f>
        <v>0</v>
      </c>
      <c r="K51" s="33">
        <f>'Прил 2'!L52</f>
        <v>0</v>
      </c>
      <c r="L51" s="59"/>
    </row>
    <row r="52" spans="1:12" s="36" customFormat="1" ht="31.5" x14ac:dyDescent="0.25">
      <c r="A52" s="73" t="s">
        <v>231</v>
      </c>
      <c r="B52" s="6" t="s">
        <v>17</v>
      </c>
      <c r="C52" s="6" t="s">
        <v>32</v>
      </c>
      <c r="D52" s="6" t="s">
        <v>228</v>
      </c>
      <c r="E52" s="7"/>
      <c r="F52" s="7"/>
      <c r="G52" s="7"/>
      <c r="H52" s="98"/>
      <c r="I52" s="33">
        <f>I53</f>
        <v>0.5</v>
      </c>
      <c r="J52" s="33">
        <f t="shared" ref="J52:K54" si="11">J53</f>
        <v>0.5</v>
      </c>
      <c r="K52" s="33">
        <f t="shared" si="11"/>
        <v>0.5</v>
      </c>
      <c r="L52" s="59"/>
    </row>
    <row r="53" spans="1:12" s="36" customFormat="1" ht="31.5" x14ac:dyDescent="0.25">
      <c r="A53" s="73" t="s">
        <v>229</v>
      </c>
      <c r="B53" s="6" t="s">
        <v>17</v>
      </c>
      <c r="C53" s="6" t="s">
        <v>32</v>
      </c>
      <c r="D53" s="6" t="s">
        <v>228</v>
      </c>
      <c r="E53" s="7" t="s">
        <v>35</v>
      </c>
      <c r="F53" s="7" t="s">
        <v>35</v>
      </c>
      <c r="G53" s="7" t="s">
        <v>230</v>
      </c>
      <c r="H53" s="98"/>
      <c r="I53" s="33">
        <f>I54</f>
        <v>0.5</v>
      </c>
      <c r="J53" s="33">
        <f t="shared" si="11"/>
        <v>0.5</v>
      </c>
      <c r="K53" s="33">
        <f t="shared" si="11"/>
        <v>0.5</v>
      </c>
      <c r="L53" s="59"/>
    </row>
    <row r="54" spans="1:12" s="36" customFormat="1" ht="31.5" x14ac:dyDescent="0.25">
      <c r="A54" s="73" t="s">
        <v>104</v>
      </c>
      <c r="B54" s="6" t="s">
        <v>17</v>
      </c>
      <c r="C54" s="6" t="s">
        <v>32</v>
      </c>
      <c r="D54" s="6" t="s">
        <v>228</v>
      </c>
      <c r="E54" s="6" t="s">
        <v>35</v>
      </c>
      <c r="F54" s="6" t="s">
        <v>37</v>
      </c>
      <c r="G54" s="6" t="s">
        <v>230</v>
      </c>
      <c r="H54" s="6" t="s">
        <v>106</v>
      </c>
      <c r="I54" s="33">
        <f>I55</f>
        <v>0.5</v>
      </c>
      <c r="J54" s="33">
        <f t="shared" si="11"/>
        <v>0.5</v>
      </c>
      <c r="K54" s="33">
        <f t="shared" si="11"/>
        <v>0.5</v>
      </c>
      <c r="L54" s="59"/>
    </row>
    <row r="55" spans="1:12" s="36" customFormat="1" ht="31.5" x14ac:dyDescent="0.25">
      <c r="A55" s="73" t="s">
        <v>105</v>
      </c>
      <c r="B55" s="6" t="s">
        <v>17</v>
      </c>
      <c r="C55" s="6" t="s">
        <v>32</v>
      </c>
      <c r="D55" s="6" t="s">
        <v>228</v>
      </c>
      <c r="E55" s="6" t="s">
        <v>35</v>
      </c>
      <c r="F55" s="6" t="s">
        <v>37</v>
      </c>
      <c r="G55" s="6" t="s">
        <v>230</v>
      </c>
      <c r="H55" s="6" t="s">
        <v>107</v>
      </c>
      <c r="I55" s="33">
        <f>'Прил 2'!J56</f>
        <v>0.5</v>
      </c>
      <c r="J55" s="33">
        <f>'Прил 2'!K56</f>
        <v>0.5</v>
      </c>
      <c r="K55" s="33">
        <f>'Прил 2'!L56</f>
        <v>0.5</v>
      </c>
      <c r="L55" s="59"/>
    </row>
    <row r="56" spans="1:12" ht="19.5" customHeight="1" x14ac:dyDescent="0.25">
      <c r="A56" s="68" t="s">
        <v>50</v>
      </c>
      <c r="B56" s="83" t="s">
        <v>28</v>
      </c>
      <c r="C56" s="83"/>
      <c r="D56" s="84"/>
      <c r="E56" s="83"/>
      <c r="F56" s="83"/>
      <c r="G56" s="83"/>
      <c r="H56" s="163"/>
      <c r="I56" s="88">
        <f>I57</f>
        <v>159</v>
      </c>
      <c r="J56" s="88">
        <f t="shared" ref="J56:K59" si="12">J57</f>
        <v>173.9</v>
      </c>
      <c r="K56" s="88">
        <f t="shared" si="12"/>
        <v>180.2</v>
      </c>
    </row>
    <row r="57" spans="1:12" ht="18.75" customHeight="1" x14ac:dyDescent="0.25">
      <c r="A57" s="75" t="s">
        <v>51</v>
      </c>
      <c r="B57" s="165" t="s">
        <v>28</v>
      </c>
      <c r="C57" s="165" t="s">
        <v>29</v>
      </c>
      <c r="D57" s="69"/>
      <c r="E57" s="66"/>
      <c r="F57" s="66"/>
      <c r="G57" s="66"/>
      <c r="H57" s="89"/>
      <c r="I57" s="88">
        <f>I58</f>
        <v>159</v>
      </c>
      <c r="J57" s="88">
        <f t="shared" si="12"/>
        <v>173.9</v>
      </c>
      <c r="K57" s="88">
        <f t="shared" si="12"/>
        <v>180.2</v>
      </c>
    </row>
    <row r="58" spans="1:12" ht="36.75" customHeight="1" x14ac:dyDescent="0.25">
      <c r="A58" s="70" t="s">
        <v>140</v>
      </c>
      <c r="B58" s="79" t="s">
        <v>28</v>
      </c>
      <c r="C58" s="79" t="s">
        <v>29</v>
      </c>
      <c r="D58" s="6">
        <v>89</v>
      </c>
      <c r="E58" s="6"/>
      <c r="F58" s="6"/>
      <c r="G58" s="6"/>
      <c r="H58" s="90"/>
      <c r="I58" s="35">
        <f>I59</f>
        <v>159</v>
      </c>
      <c r="J58" s="35">
        <f t="shared" si="12"/>
        <v>173.9</v>
      </c>
      <c r="K58" s="35">
        <f t="shared" si="12"/>
        <v>180.2</v>
      </c>
      <c r="L58" s="76"/>
    </row>
    <row r="59" spans="1:12" ht="54" customHeight="1" x14ac:dyDescent="0.25">
      <c r="A59" s="70" t="s">
        <v>141</v>
      </c>
      <c r="B59" s="79" t="s">
        <v>28</v>
      </c>
      <c r="C59" s="79" t="s">
        <v>29</v>
      </c>
      <c r="D59" s="6">
        <v>89</v>
      </c>
      <c r="E59" s="6">
        <v>1</v>
      </c>
      <c r="F59" s="6"/>
      <c r="G59" s="6"/>
      <c r="H59" s="90"/>
      <c r="I59" s="35">
        <f>I60</f>
        <v>159</v>
      </c>
      <c r="J59" s="35">
        <f t="shared" si="12"/>
        <v>173.9</v>
      </c>
      <c r="K59" s="35">
        <f t="shared" si="12"/>
        <v>180.2</v>
      </c>
      <c r="L59" s="76"/>
    </row>
    <row r="60" spans="1:12" ht="46.5" customHeight="1" x14ac:dyDescent="0.25">
      <c r="A60" s="91" t="s">
        <v>171</v>
      </c>
      <c r="B60" s="79" t="s">
        <v>28</v>
      </c>
      <c r="C60" s="79" t="s">
        <v>29</v>
      </c>
      <c r="D60" s="92">
        <v>89</v>
      </c>
      <c r="E60" s="6">
        <v>1</v>
      </c>
      <c r="F60" s="6" t="s">
        <v>37</v>
      </c>
      <c r="G60" s="6">
        <v>51180</v>
      </c>
      <c r="H60" s="90"/>
      <c r="I60" s="35">
        <f>I61+I63</f>
        <v>159</v>
      </c>
      <c r="J60" s="35">
        <f>J61+J63</f>
        <v>173.9</v>
      </c>
      <c r="K60" s="35">
        <f>K61+K63</f>
        <v>180.2</v>
      </c>
    </row>
    <row r="61" spans="1:12" ht="62.25" customHeight="1" x14ac:dyDescent="0.25">
      <c r="A61" s="74" t="s">
        <v>108</v>
      </c>
      <c r="B61" s="79" t="s">
        <v>28</v>
      </c>
      <c r="C61" s="79" t="s">
        <v>29</v>
      </c>
      <c r="D61" s="92">
        <v>89</v>
      </c>
      <c r="E61" s="6">
        <v>1</v>
      </c>
      <c r="F61" s="6" t="s">
        <v>37</v>
      </c>
      <c r="G61" s="6" t="s">
        <v>52</v>
      </c>
      <c r="H61" s="90" t="s">
        <v>110</v>
      </c>
      <c r="I61" s="35">
        <f>I62</f>
        <v>145</v>
      </c>
      <c r="J61" s="35">
        <f>J62</f>
        <v>145</v>
      </c>
      <c r="K61" s="35">
        <f>K62</f>
        <v>145</v>
      </c>
    </row>
    <row r="62" spans="1:12" ht="35.25" customHeight="1" x14ac:dyDescent="0.25">
      <c r="A62" s="74" t="s">
        <v>109</v>
      </c>
      <c r="B62" s="79" t="s">
        <v>28</v>
      </c>
      <c r="C62" s="79" t="s">
        <v>29</v>
      </c>
      <c r="D62" s="92">
        <v>89</v>
      </c>
      <c r="E62" s="6">
        <v>1</v>
      </c>
      <c r="F62" s="6" t="s">
        <v>37</v>
      </c>
      <c r="G62" s="6" t="s">
        <v>52</v>
      </c>
      <c r="H62" s="90" t="s">
        <v>111</v>
      </c>
      <c r="I62" s="35">
        <f>'Прил 2'!J63</f>
        <v>145</v>
      </c>
      <c r="J62" s="35">
        <f>'Прил 2'!K63</f>
        <v>145</v>
      </c>
      <c r="K62" s="35">
        <f>'Прил 2'!L63</f>
        <v>145</v>
      </c>
    </row>
    <row r="63" spans="1:12" ht="29.25" customHeight="1" x14ac:dyDescent="0.25">
      <c r="A63" s="73" t="s">
        <v>104</v>
      </c>
      <c r="B63" s="79" t="s">
        <v>28</v>
      </c>
      <c r="C63" s="79" t="s">
        <v>29</v>
      </c>
      <c r="D63" s="92">
        <v>89</v>
      </c>
      <c r="E63" s="6">
        <v>1</v>
      </c>
      <c r="F63" s="6" t="s">
        <v>37</v>
      </c>
      <c r="G63" s="6">
        <v>51180</v>
      </c>
      <c r="H63" s="90" t="s">
        <v>106</v>
      </c>
      <c r="I63" s="35">
        <f t="shared" ref="I63:K63" si="13">I64</f>
        <v>14</v>
      </c>
      <c r="J63" s="35">
        <f t="shared" si="13"/>
        <v>28.9</v>
      </c>
      <c r="K63" s="35">
        <f t="shared" si="13"/>
        <v>35.200000000000003</v>
      </c>
    </row>
    <row r="64" spans="1:12" ht="35.25" customHeight="1" x14ac:dyDescent="0.25">
      <c r="A64" s="73" t="s">
        <v>105</v>
      </c>
      <c r="B64" s="79" t="s">
        <v>28</v>
      </c>
      <c r="C64" s="79" t="s">
        <v>29</v>
      </c>
      <c r="D64" s="92">
        <v>89</v>
      </c>
      <c r="E64" s="6">
        <v>1</v>
      </c>
      <c r="F64" s="6" t="s">
        <v>37</v>
      </c>
      <c r="G64" s="6">
        <v>51180</v>
      </c>
      <c r="H64" s="90" t="s">
        <v>107</v>
      </c>
      <c r="I64" s="35">
        <f>'Прил 2'!J65</f>
        <v>14</v>
      </c>
      <c r="J64" s="35">
        <f>'Прил 2'!K65</f>
        <v>28.9</v>
      </c>
      <c r="K64" s="35">
        <f>'Прил 2'!L65</f>
        <v>35.200000000000003</v>
      </c>
    </row>
    <row r="65" spans="1:12" x14ac:dyDescent="0.25">
      <c r="A65" s="68" t="s">
        <v>200</v>
      </c>
      <c r="B65" s="165" t="s">
        <v>29</v>
      </c>
      <c r="C65" s="165"/>
      <c r="D65" s="66"/>
      <c r="E65" s="6"/>
      <c r="F65" s="6"/>
      <c r="G65" s="6"/>
      <c r="H65" s="90"/>
      <c r="I65" s="88">
        <f>I72+I66</f>
        <v>42.5</v>
      </c>
      <c r="J65" s="88">
        <f t="shared" ref="J65:K65" si="14">J72+J66</f>
        <v>45</v>
      </c>
      <c r="K65" s="88">
        <f t="shared" si="14"/>
        <v>49</v>
      </c>
    </row>
    <row r="66" spans="1:12" ht="31.5" x14ac:dyDescent="0.25">
      <c r="A66" s="68" t="s">
        <v>243</v>
      </c>
      <c r="B66" s="79" t="s">
        <v>29</v>
      </c>
      <c r="C66" s="79" t="s">
        <v>31</v>
      </c>
      <c r="D66" s="6"/>
      <c r="E66" s="6"/>
      <c r="F66" s="6"/>
      <c r="G66" s="6"/>
      <c r="H66" s="90"/>
      <c r="I66" s="35">
        <f>I67</f>
        <v>42</v>
      </c>
      <c r="J66" s="35">
        <f t="shared" ref="J66:K70" si="15">J67</f>
        <v>45</v>
      </c>
      <c r="K66" s="35">
        <f t="shared" si="15"/>
        <v>49</v>
      </c>
    </row>
    <row r="67" spans="1:12" ht="47.25" x14ac:dyDescent="0.25">
      <c r="A67" s="73" t="s">
        <v>245</v>
      </c>
      <c r="B67" s="79" t="s">
        <v>29</v>
      </c>
      <c r="C67" s="79" t="s">
        <v>31</v>
      </c>
      <c r="D67" s="6" t="s">
        <v>207</v>
      </c>
      <c r="E67" s="6"/>
      <c r="F67" s="6"/>
      <c r="G67" s="6"/>
      <c r="H67" s="90"/>
      <c r="I67" s="35">
        <f>I68</f>
        <v>42</v>
      </c>
      <c r="J67" s="35">
        <f t="shared" si="15"/>
        <v>45</v>
      </c>
      <c r="K67" s="35">
        <f t="shared" si="15"/>
        <v>49</v>
      </c>
    </row>
    <row r="68" spans="1:12" x14ac:dyDescent="0.25">
      <c r="A68" s="73" t="s">
        <v>244</v>
      </c>
      <c r="B68" s="79" t="s">
        <v>29</v>
      </c>
      <c r="C68" s="79" t="s">
        <v>31</v>
      </c>
      <c r="D68" s="6" t="s">
        <v>207</v>
      </c>
      <c r="E68" s="6" t="s">
        <v>35</v>
      </c>
      <c r="F68" s="6" t="s">
        <v>18</v>
      </c>
      <c r="G68" s="6"/>
      <c r="H68" s="90"/>
      <c r="I68" s="35">
        <f>I69</f>
        <v>42</v>
      </c>
      <c r="J68" s="35">
        <f t="shared" si="15"/>
        <v>45</v>
      </c>
      <c r="K68" s="35">
        <f t="shared" si="15"/>
        <v>49</v>
      </c>
    </row>
    <row r="69" spans="1:12" x14ac:dyDescent="0.25">
      <c r="A69" s="73" t="s">
        <v>208</v>
      </c>
      <c r="B69" s="79" t="s">
        <v>29</v>
      </c>
      <c r="C69" s="79" t="s">
        <v>31</v>
      </c>
      <c r="D69" s="6" t="s">
        <v>207</v>
      </c>
      <c r="E69" s="6" t="s">
        <v>35</v>
      </c>
      <c r="F69" s="6" t="s">
        <v>18</v>
      </c>
      <c r="G69" s="6" t="s">
        <v>209</v>
      </c>
      <c r="H69" s="90"/>
      <c r="I69" s="35">
        <f>I70</f>
        <v>42</v>
      </c>
      <c r="J69" s="35">
        <f t="shared" si="15"/>
        <v>45</v>
      </c>
      <c r="K69" s="35">
        <f t="shared" si="15"/>
        <v>49</v>
      </c>
    </row>
    <row r="70" spans="1:12" ht="31.5" x14ac:dyDescent="0.25">
      <c r="A70" s="73" t="s">
        <v>104</v>
      </c>
      <c r="B70" s="79" t="s">
        <v>29</v>
      </c>
      <c r="C70" s="79" t="s">
        <v>31</v>
      </c>
      <c r="D70" s="6" t="s">
        <v>207</v>
      </c>
      <c r="E70" s="6" t="s">
        <v>35</v>
      </c>
      <c r="F70" s="6" t="s">
        <v>18</v>
      </c>
      <c r="G70" s="6" t="s">
        <v>209</v>
      </c>
      <c r="H70" s="90" t="s">
        <v>106</v>
      </c>
      <c r="I70" s="35">
        <f>I71</f>
        <v>42</v>
      </c>
      <c r="J70" s="35">
        <f t="shared" si="15"/>
        <v>45</v>
      </c>
      <c r="K70" s="35">
        <f t="shared" si="15"/>
        <v>49</v>
      </c>
    </row>
    <row r="71" spans="1:12" ht="31.5" x14ac:dyDescent="0.25">
      <c r="A71" s="73" t="s">
        <v>105</v>
      </c>
      <c r="B71" s="79" t="s">
        <v>29</v>
      </c>
      <c r="C71" s="79" t="s">
        <v>31</v>
      </c>
      <c r="D71" s="6" t="s">
        <v>207</v>
      </c>
      <c r="E71" s="6" t="s">
        <v>35</v>
      </c>
      <c r="F71" s="6" t="s">
        <v>18</v>
      </c>
      <c r="G71" s="6" t="s">
        <v>209</v>
      </c>
      <c r="H71" s="90" t="s">
        <v>107</v>
      </c>
      <c r="I71" s="88">
        <f>'Прил 2'!J72</f>
        <v>42</v>
      </c>
      <c r="J71" s="88">
        <f>'Прил 2'!K72</f>
        <v>45</v>
      </c>
      <c r="K71" s="88">
        <f>'Прил 2'!L72</f>
        <v>49</v>
      </c>
    </row>
    <row r="72" spans="1:12" ht="31.5" x14ac:dyDescent="0.25">
      <c r="A72" s="68" t="s">
        <v>201</v>
      </c>
      <c r="B72" s="165" t="s">
        <v>29</v>
      </c>
      <c r="C72" s="165" t="s">
        <v>202</v>
      </c>
      <c r="D72" s="66"/>
      <c r="E72" s="6"/>
      <c r="F72" s="6"/>
      <c r="G72" s="6"/>
      <c r="H72" s="90"/>
      <c r="I72" s="88">
        <f>I73</f>
        <v>0.5</v>
      </c>
      <c r="J72" s="88">
        <f t="shared" ref="J72:K75" si="16">J73</f>
        <v>0</v>
      </c>
      <c r="K72" s="88">
        <f t="shared" si="16"/>
        <v>0</v>
      </c>
    </row>
    <row r="73" spans="1:12" ht="31.5" x14ac:dyDescent="0.25">
      <c r="A73" s="184" t="s">
        <v>203</v>
      </c>
      <c r="B73" s="185" t="s">
        <v>29</v>
      </c>
      <c r="C73" s="185" t="s">
        <v>202</v>
      </c>
      <c r="D73" s="6" t="s">
        <v>204</v>
      </c>
      <c r="E73" s="6"/>
      <c r="F73" s="6"/>
      <c r="G73" s="6"/>
      <c r="H73" s="90"/>
      <c r="I73" s="35">
        <f>I74</f>
        <v>0.5</v>
      </c>
      <c r="J73" s="35">
        <f t="shared" si="16"/>
        <v>0</v>
      </c>
      <c r="K73" s="35">
        <f t="shared" si="16"/>
        <v>0</v>
      </c>
    </row>
    <row r="74" spans="1:12" ht="31.5" x14ac:dyDescent="0.25">
      <c r="A74" s="73" t="s">
        <v>205</v>
      </c>
      <c r="B74" s="79" t="s">
        <v>29</v>
      </c>
      <c r="C74" s="79" t="s">
        <v>202</v>
      </c>
      <c r="D74" s="6" t="s">
        <v>204</v>
      </c>
      <c r="E74" s="6" t="s">
        <v>35</v>
      </c>
      <c r="F74" s="6" t="s">
        <v>37</v>
      </c>
      <c r="G74" s="6" t="s">
        <v>206</v>
      </c>
      <c r="H74" s="90"/>
      <c r="I74" s="35">
        <f>I75</f>
        <v>0.5</v>
      </c>
      <c r="J74" s="35">
        <f t="shared" si="16"/>
        <v>0</v>
      </c>
      <c r="K74" s="35">
        <f t="shared" si="16"/>
        <v>0</v>
      </c>
    </row>
    <row r="75" spans="1:12" ht="31.5" x14ac:dyDescent="0.25">
      <c r="A75" s="73" t="s">
        <v>104</v>
      </c>
      <c r="B75" s="79" t="s">
        <v>29</v>
      </c>
      <c r="C75" s="79" t="s">
        <v>202</v>
      </c>
      <c r="D75" s="6" t="s">
        <v>204</v>
      </c>
      <c r="E75" s="6" t="s">
        <v>35</v>
      </c>
      <c r="F75" s="6" t="s">
        <v>37</v>
      </c>
      <c r="G75" s="6" t="s">
        <v>206</v>
      </c>
      <c r="H75" s="90" t="s">
        <v>106</v>
      </c>
      <c r="I75" s="35">
        <f>I76</f>
        <v>0.5</v>
      </c>
      <c r="J75" s="35">
        <f t="shared" si="16"/>
        <v>0</v>
      </c>
      <c r="K75" s="35">
        <f t="shared" si="16"/>
        <v>0</v>
      </c>
    </row>
    <row r="76" spans="1:12" ht="31.5" x14ac:dyDescent="0.25">
      <c r="A76" s="73" t="s">
        <v>105</v>
      </c>
      <c r="B76" s="79" t="s">
        <v>29</v>
      </c>
      <c r="C76" s="79" t="s">
        <v>202</v>
      </c>
      <c r="D76" s="6" t="s">
        <v>204</v>
      </c>
      <c r="E76" s="6" t="s">
        <v>35</v>
      </c>
      <c r="F76" s="6" t="s">
        <v>37</v>
      </c>
      <c r="G76" s="6" t="s">
        <v>206</v>
      </c>
      <c r="H76" s="90" t="s">
        <v>107</v>
      </c>
      <c r="I76" s="35">
        <f>'Прил 2'!J77</f>
        <v>0.5</v>
      </c>
      <c r="J76" s="35">
        <f>'Прил 2'!K77</f>
        <v>0</v>
      </c>
      <c r="K76" s="35">
        <f>'Прил 2'!L77</f>
        <v>0</v>
      </c>
    </row>
    <row r="77" spans="1:12" x14ac:dyDescent="0.25">
      <c r="A77" s="75" t="s">
        <v>53</v>
      </c>
      <c r="B77" s="165" t="s">
        <v>18</v>
      </c>
      <c r="C77" s="165"/>
      <c r="D77" s="66"/>
      <c r="E77" s="66"/>
      <c r="F77" s="66"/>
      <c r="G77" s="66"/>
      <c r="H77" s="66"/>
      <c r="I77" s="88">
        <f>I78</f>
        <v>1384.9526000000001</v>
      </c>
      <c r="J77" s="88">
        <f t="shared" ref="J77:K77" si="17">J78</f>
        <v>527.70000000000005</v>
      </c>
      <c r="K77" s="88">
        <f t="shared" si="17"/>
        <v>703.3</v>
      </c>
    </row>
    <row r="78" spans="1:12" x14ac:dyDescent="0.25">
      <c r="A78" s="75" t="s">
        <v>54</v>
      </c>
      <c r="B78" s="66" t="s">
        <v>18</v>
      </c>
      <c r="C78" s="66" t="s">
        <v>30</v>
      </c>
      <c r="D78" s="167"/>
      <c r="E78" s="167"/>
      <c r="F78" s="167"/>
      <c r="G78" s="167"/>
      <c r="H78" s="66"/>
      <c r="I78" s="88">
        <f>I79+I83</f>
        <v>1384.9526000000001</v>
      </c>
      <c r="J78" s="88">
        <f t="shared" ref="J78:K78" si="18">J79+J83</f>
        <v>527.70000000000005</v>
      </c>
      <c r="K78" s="88">
        <f t="shared" si="18"/>
        <v>703.3</v>
      </c>
    </row>
    <row r="79" spans="1:12" ht="47.25" x14ac:dyDescent="0.25">
      <c r="A79" s="104" t="s">
        <v>219</v>
      </c>
      <c r="B79" s="7" t="s">
        <v>18</v>
      </c>
      <c r="C79" s="7" t="s">
        <v>30</v>
      </c>
      <c r="D79" s="7" t="s">
        <v>32</v>
      </c>
      <c r="E79" s="7"/>
      <c r="F79" s="7"/>
      <c r="G79" s="7"/>
      <c r="H79" s="6"/>
      <c r="I79" s="35">
        <f>I80</f>
        <v>1328.9526000000001</v>
      </c>
      <c r="J79" s="35">
        <f>J81</f>
        <v>527.70000000000005</v>
      </c>
      <c r="K79" s="35">
        <f>K81</f>
        <v>703.3</v>
      </c>
      <c r="L79" s="93"/>
    </row>
    <row r="80" spans="1:12" ht="180" customHeight="1" x14ac:dyDescent="0.25">
      <c r="A80" s="207" t="s">
        <v>223</v>
      </c>
      <c r="B80" s="7" t="s">
        <v>18</v>
      </c>
      <c r="C80" s="7" t="s">
        <v>30</v>
      </c>
      <c r="D80" s="7" t="s">
        <v>32</v>
      </c>
      <c r="E80" s="7" t="s">
        <v>35</v>
      </c>
      <c r="F80" s="7" t="s">
        <v>17</v>
      </c>
      <c r="G80" s="7" t="s">
        <v>235</v>
      </c>
      <c r="H80" s="6"/>
      <c r="I80" s="35">
        <f>I81</f>
        <v>1328.9526000000001</v>
      </c>
      <c r="J80" s="35">
        <f t="shared" ref="J80:K80" si="19">J81</f>
        <v>527.70000000000005</v>
      </c>
      <c r="K80" s="35">
        <f t="shared" si="19"/>
        <v>703.3</v>
      </c>
      <c r="L80" s="93"/>
    </row>
    <row r="81" spans="1:12" ht="36" customHeight="1" x14ac:dyDescent="0.25">
      <c r="A81" s="73" t="s">
        <v>104</v>
      </c>
      <c r="B81" s="7" t="s">
        <v>18</v>
      </c>
      <c r="C81" s="7" t="s">
        <v>30</v>
      </c>
      <c r="D81" s="7" t="s">
        <v>32</v>
      </c>
      <c r="E81" s="7" t="s">
        <v>35</v>
      </c>
      <c r="F81" s="7" t="s">
        <v>17</v>
      </c>
      <c r="G81" s="7" t="s">
        <v>235</v>
      </c>
      <c r="H81" s="6" t="s">
        <v>106</v>
      </c>
      <c r="I81" s="35">
        <f t="shared" ref="I81:K81" si="20">I82</f>
        <v>1328.9526000000001</v>
      </c>
      <c r="J81" s="35">
        <f t="shared" si="20"/>
        <v>527.70000000000005</v>
      </c>
      <c r="K81" s="35">
        <f t="shared" si="20"/>
        <v>703.3</v>
      </c>
      <c r="L81" s="93"/>
    </row>
    <row r="82" spans="1:12" ht="30" customHeight="1" x14ac:dyDescent="0.25">
      <c r="A82" s="73" t="s">
        <v>105</v>
      </c>
      <c r="B82" s="7" t="s">
        <v>18</v>
      </c>
      <c r="C82" s="7" t="s">
        <v>30</v>
      </c>
      <c r="D82" s="7" t="s">
        <v>32</v>
      </c>
      <c r="E82" s="7" t="s">
        <v>35</v>
      </c>
      <c r="F82" s="7" t="s">
        <v>17</v>
      </c>
      <c r="G82" s="7" t="s">
        <v>235</v>
      </c>
      <c r="H82" s="6" t="s">
        <v>107</v>
      </c>
      <c r="I82" s="35">
        <f>'Прил 2'!J83</f>
        <v>1328.9526000000001</v>
      </c>
      <c r="J82" s="35">
        <f>'Прил 2'!K83</f>
        <v>527.70000000000005</v>
      </c>
      <c r="K82" s="35">
        <f>'Прил 2'!L83</f>
        <v>703.3</v>
      </c>
    </row>
    <row r="83" spans="1:12" ht="77.25" customHeight="1" x14ac:dyDescent="0.25">
      <c r="A83" s="10" t="s">
        <v>246</v>
      </c>
      <c r="B83" s="6" t="s">
        <v>18</v>
      </c>
      <c r="C83" s="6" t="s">
        <v>30</v>
      </c>
      <c r="D83" s="6" t="s">
        <v>202</v>
      </c>
      <c r="E83" s="6"/>
      <c r="F83" s="6"/>
      <c r="G83" s="6"/>
      <c r="H83" s="6"/>
      <c r="I83" s="35">
        <f>I84</f>
        <v>56</v>
      </c>
      <c r="J83" s="35">
        <f t="shared" ref="J83:K85" si="21">J84</f>
        <v>0</v>
      </c>
      <c r="K83" s="35">
        <f t="shared" si="21"/>
        <v>0</v>
      </c>
    </row>
    <row r="84" spans="1:12" ht="38.25" customHeight="1" x14ac:dyDescent="0.25">
      <c r="A84" s="207" t="s">
        <v>223</v>
      </c>
      <c r="B84" s="7" t="s">
        <v>18</v>
      </c>
      <c r="C84" s="7" t="s">
        <v>30</v>
      </c>
      <c r="D84" s="7" t="s">
        <v>202</v>
      </c>
      <c r="E84" s="7" t="s">
        <v>35</v>
      </c>
      <c r="F84" s="7" t="s">
        <v>17</v>
      </c>
      <c r="G84" s="7" t="s">
        <v>235</v>
      </c>
      <c r="H84" s="6"/>
      <c r="I84" s="35">
        <f>I85</f>
        <v>56</v>
      </c>
      <c r="J84" s="35">
        <f t="shared" si="21"/>
        <v>0</v>
      </c>
      <c r="K84" s="35">
        <f t="shared" si="21"/>
        <v>0</v>
      </c>
    </row>
    <row r="85" spans="1:12" ht="37.5" customHeight="1" x14ac:dyDescent="0.25">
      <c r="A85" s="73" t="s">
        <v>104</v>
      </c>
      <c r="B85" s="7" t="s">
        <v>18</v>
      </c>
      <c r="C85" s="7" t="s">
        <v>30</v>
      </c>
      <c r="D85" s="7" t="s">
        <v>202</v>
      </c>
      <c r="E85" s="7" t="s">
        <v>35</v>
      </c>
      <c r="F85" s="7" t="s">
        <v>17</v>
      </c>
      <c r="G85" s="7" t="s">
        <v>235</v>
      </c>
      <c r="H85" s="6" t="s">
        <v>106</v>
      </c>
      <c r="I85" s="35">
        <f>I86</f>
        <v>56</v>
      </c>
      <c r="J85" s="35">
        <f t="shared" si="21"/>
        <v>0</v>
      </c>
      <c r="K85" s="35">
        <f t="shared" si="21"/>
        <v>0</v>
      </c>
    </row>
    <row r="86" spans="1:12" ht="27.75" customHeight="1" x14ac:dyDescent="0.25">
      <c r="A86" s="73" t="s">
        <v>105</v>
      </c>
      <c r="B86" s="7" t="s">
        <v>18</v>
      </c>
      <c r="C86" s="7" t="s">
        <v>30</v>
      </c>
      <c r="D86" s="7" t="s">
        <v>202</v>
      </c>
      <c r="E86" s="7" t="s">
        <v>35</v>
      </c>
      <c r="F86" s="7" t="s">
        <v>17</v>
      </c>
      <c r="G86" s="7" t="s">
        <v>235</v>
      </c>
      <c r="H86" s="6" t="s">
        <v>107</v>
      </c>
      <c r="I86" s="35">
        <f>'Прил 2'!J87</f>
        <v>56</v>
      </c>
      <c r="J86" s="35">
        <f>'Прил 2'!K87</f>
        <v>0</v>
      </c>
      <c r="K86" s="35">
        <f>'Прил 2'!L87</f>
        <v>0</v>
      </c>
    </row>
    <row r="87" spans="1:12" x14ac:dyDescent="0.25">
      <c r="A87" s="75" t="s">
        <v>21</v>
      </c>
      <c r="B87" s="66" t="s">
        <v>20</v>
      </c>
      <c r="C87" s="66"/>
      <c r="D87" s="66"/>
      <c r="E87" s="66"/>
      <c r="F87" s="66"/>
      <c r="G87" s="94"/>
      <c r="H87" s="94"/>
      <c r="I87" s="88">
        <f>I88+I94</f>
        <v>743.39296999999999</v>
      </c>
      <c r="J87" s="88">
        <f>J88+J94</f>
        <v>40</v>
      </c>
      <c r="K87" s="88">
        <f>K88+K94</f>
        <v>40</v>
      </c>
    </row>
    <row r="88" spans="1:12" x14ac:dyDescent="0.25">
      <c r="A88" s="75" t="s">
        <v>55</v>
      </c>
      <c r="B88" s="66" t="s">
        <v>20</v>
      </c>
      <c r="C88" s="66" t="s">
        <v>28</v>
      </c>
      <c r="D88" s="66"/>
      <c r="E88" s="66"/>
      <c r="F88" s="66"/>
      <c r="G88" s="94"/>
      <c r="H88" s="94"/>
      <c r="I88" s="88">
        <f>I89</f>
        <v>200</v>
      </c>
      <c r="J88" s="88">
        <f t="shared" ref="J88:K88" si="22">J89</f>
        <v>30</v>
      </c>
      <c r="K88" s="88">
        <f t="shared" si="22"/>
        <v>30</v>
      </c>
    </row>
    <row r="89" spans="1:12" ht="47.25" x14ac:dyDescent="0.25">
      <c r="A89" s="104" t="s">
        <v>140</v>
      </c>
      <c r="B89" s="101">
        <v>918</v>
      </c>
      <c r="C89" s="6" t="s">
        <v>20</v>
      </c>
      <c r="D89" s="6" t="s">
        <v>28</v>
      </c>
      <c r="E89" s="6" t="s">
        <v>48</v>
      </c>
      <c r="F89" s="6" t="s">
        <v>35</v>
      </c>
      <c r="G89" s="6"/>
      <c r="H89" s="11"/>
      <c r="I89" s="35">
        <f>I90</f>
        <v>200</v>
      </c>
      <c r="J89" s="35">
        <f t="shared" ref="J89:K92" si="23">J90</f>
        <v>30</v>
      </c>
      <c r="K89" s="35">
        <f t="shared" si="23"/>
        <v>30</v>
      </c>
    </row>
    <row r="90" spans="1:12" ht="47.25" x14ac:dyDescent="0.25">
      <c r="A90" s="105" t="s">
        <v>141</v>
      </c>
      <c r="B90" s="101">
        <v>918</v>
      </c>
      <c r="C90" s="6" t="s">
        <v>20</v>
      </c>
      <c r="D90" s="6" t="s">
        <v>28</v>
      </c>
      <c r="E90" s="6" t="s">
        <v>48</v>
      </c>
      <c r="F90" s="6" t="s">
        <v>24</v>
      </c>
      <c r="G90" s="6"/>
      <c r="H90" s="11"/>
      <c r="I90" s="35">
        <f>I91</f>
        <v>200</v>
      </c>
      <c r="J90" s="35">
        <f t="shared" si="23"/>
        <v>30</v>
      </c>
      <c r="K90" s="35">
        <f t="shared" si="23"/>
        <v>30</v>
      </c>
    </row>
    <row r="91" spans="1:12" ht="63" x14ac:dyDescent="0.25">
      <c r="A91" s="10" t="s">
        <v>236</v>
      </c>
      <c r="B91" s="6" t="s">
        <v>20</v>
      </c>
      <c r="C91" s="6" t="s">
        <v>28</v>
      </c>
      <c r="D91" s="6">
        <v>89</v>
      </c>
      <c r="E91" s="6">
        <v>1</v>
      </c>
      <c r="F91" s="6" t="s">
        <v>37</v>
      </c>
      <c r="G91" s="6" t="s">
        <v>215</v>
      </c>
      <c r="H91" s="90"/>
      <c r="I91" s="35">
        <f>I92</f>
        <v>200</v>
      </c>
      <c r="J91" s="35">
        <f t="shared" si="23"/>
        <v>30</v>
      </c>
      <c r="K91" s="35">
        <f t="shared" si="23"/>
        <v>30</v>
      </c>
    </row>
    <row r="92" spans="1:12" ht="31.5" x14ac:dyDescent="0.25">
      <c r="A92" s="73" t="s">
        <v>104</v>
      </c>
      <c r="B92" s="6" t="s">
        <v>20</v>
      </c>
      <c r="C92" s="6" t="s">
        <v>28</v>
      </c>
      <c r="D92" s="6">
        <v>89</v>
      </c>
      <c r="E92" s="6">
        <v>1</v>
      </c>
      <c r="F92" s="6" t="s">
        <v>37</v>
      </c>
      <c r="G92" s="6" t="s">
        <v>215</v>
      </c>
      <c r="H92" s="90" t="s">
        <v>106</v>
      </c>
      <c r="I92" s="35">
        <f>I93</f>
        <v>200</v>
      </c>
      <c r="J92" s="35">
        <f t="shared" si="23"/>
        <v>30</v>
      </c>
      <c r="K92" s="35">
        <f t="shared" si="23"/>
        <v>30</v>
      </c>
    </row>
    <row r="93" spans="1:12" ht="31.5" x14ac:dyDescent="0.25">
      <c r="A93" s="73" t="s">
        <v>105</v>
      </c>
      <c r="B93" s="6" t="s">
        <v>20</v>
      </c>
      <c r="C93" s="6" t="s">
        <v>28</v>
      </c>
      <c r="D93" s="6">
        <v>89</v>
      </c>
      <c r="E93" s="6">
        <v>1</v>
      </c>
      <c r="F93" s="6" t="s">
        <v>37</v>
      </c>
      <c r="G93" s="6" t="s">
        <v>215</v>
      </c>
      <c r="H93" s="90" t="s">
        <v>107</v>
      </c>
      <c r="I93" s="35">
        <f>'Прил 2'!J94</f>
        <v>200</v>
      </c>
      <c r="J93" s="35">
        <f>'Прил 2'!K94</f>
        <v>30</v>
      </c>
      <c r="K93" s="35">
        <f>'Прил 2'!L94</f>
        <v>30</v>
      </c>
    </row>
    <row r="94" spans="1:12" x14ac:dyDescent="0.25">
      <c r="A94" s="75" t="s">
        <v>56</v>
      </c>
      <c r="B94" s="66" t="s">
        <v>20</v>
      </c>
      <c r="C94" s="66" t="s">
        <v>29</v>
      </c>
      <c r="D94" s="66"/>
      <c r="E94" s="66"/>
      <c r="F94" s="160"/>
      <c r="G94" s="94"/>
      <c r="H94" s="94"/>
      <c r="I94" s="88">
        <f>I111+I95</f>
        <v>543.39296999999999</v>
      </c>
      <c r="J94" s="88">
        <f t="shared" ref="J94:K94" si="24">J111</f>
        <v>10</v>
      </c>
      <c r="K94" s="88">
        <f t="shared" si="24"/>
        <v>10</v>
      </c>
    </row>
    <row r="95" spans="1:12" ht="31.5" x14ac:dyDescent="0.25">
      <c r="A95" s="10" t="s">
        <v>262</v>
      </c>
      <c r="B95" s="6" t="s">
        <v>20</v>
      </c>
      <c r="C95" s="6" t="s">
        <v>29</v>
      </c>
      <c r="D95" s="6" t="s">
        <v>258</v>
      </c>
      <c r="E95" s="7" t="s">
        <v>35</v>
      </c>
      <c r="F95" s="7"/>
      <c r="G95" s="34"/>
      <c r="H95" s="34"/>
      <c r="I95" s="35">
        <f>I96+I100+I104</f>
        <v>499.99297000000001</v>
      </c>
      <c r="J95" s="35">
        <f t="shared" ref="J95:K95" si="25">J96+J100+J104</f>
        <v>0</v>
      </c>
      <c r="K95" s="35">
        <f t="shared" si="25"/>
        <v>0</v>
      </c>
    </row>
    <row r="96" spans="1:12" ht="47.25" x14ac:dyDescent="0.25">
      <c r="A96" s="10" t="s">
        <v>261</v>
      </c>
      <c r="B96" s="6" t="s">
        <v>20</v>
      </c>
      <c r="C96" s="6" t="s">
        <v>29</v>
      </c>
      <c r="D96" s="6" t="s">
        <v>258</v>
      </c>
      <c r="E96" s="7" t="s">
        <v>35</v>
      </c>
      <c r="F96" s="7" t="s">
        <v>17</v>
      </c>
      <c r="G96" s="34"/>
      <c r="H96" s="34"/>
      <c r="I96" s="35">
        <f>I97</f>
        <v>19.99297</v>
      </c>
      <c r="J96" s="35">
        <f t="shared" ref="J96:K98" si="26">J97</f>
        <v>0</v>
      </c>
      <c r="K96" s="35">
        <f t="shared" si="26"/>
        <v>0</v>
      </c>
    </row>
    <row r="97" spans="1:11" x14ac:dyDescent="0.25">
      <c r="A97" s="73" t="s">
        <v>57</v>
      </c>
      <c r="B97" s="6" t="s">
        <v>20</v>
      </c>
      <c r="C97" s="6" t="s">
        <v>29</v>
      </c>
      <c r="D97" s="6" t="s">
        <v>258</v>
      </c>
      <c r="E97" s="7" t="s">
        <v>35</v>
      </c>
      <c r="F97" s="7" t="s">
        <v>17</v>
      </c>
      <c r="G97" s="11">
        <v>43010</v>
      </c>
      <c r="H97" s="34"/>
      <c r="I97" s="35">
        <f>I98</f>
        <v>19.99297</v>
      </c>
      <c r="J97" s="35">
        <f t="shared" si="26"/>
        <v>0</v>
      </c>
      <c r="K97" s="35">
        <f t="shared" si="26"/>
        <v>0</v>
      </c>
    </row>
    <row r="98" spans="1:11" ht="31.5" x14ac:dyDescent="0.25">
      <c r="A98" s="73" t="s">
        <v>104</v>
      </c>
      <c r="B98" s="6" t="s">
        <v>20</v>
      </c>
      <c r="C98" s="6" t="s">
        <v>29</v>
      </c>
      <c r="D98" s="6" t="s">
        <v>258</v>
      </c>
      <c r="E98" s="7" t="s">
        <v>35</v>
      </c>
      <c r="F98" s="7" t="s">
        <v>17</v>
      </c>
      <c r="G98" s="11">
        <v>43010</v>
      </c>
      <c r="H98" s="11">
        <v>200</v>
      </c>
      <c r="I98" s="35">
        <f>I99</f>
        <v>19.99297</v>
      </c>
      <c r="J98" s="35">
        <f t="shared" si="26"/>
        <v>0</v>
      </c>
      <c r="K98" s="35">
        <f t="shared" si="26"/>
        <v>0</v>
      </c>
    </row>
    <row r="99" spans="1:11" ht="31.5" x14ac:dyDescent="0.25">
      <c r="A99" s="73" t="s">
        <v>105</v>
      </c>
      <c r="B99" s="6" t="s">
        <v>20</v>
      </c>
      <c r="C99" s="6" t="s">
        <v>29</v>
      </c>
      <c r="D99" s="6" t="s">
        <v>258</v>
      </c>
      <c r="E99" s="7" t="s">
        <v>35</v>
      </c>
      <c r="F99" s="7" t="s">
        <v>17</v>
      </c>
      <c r="G99" s="11">
        <v>43010</v>
      </c>
      <c r="H99" s="11">
        <v>240</v>
      </c>
      <c r="I99" s="35">
        <f>'Прил 2'!J100</f>
        <v>19.99297</v>
      </c>
      <c r="J99" s="35">
        <f>'Прил 2'!K100</f>
        <v>0</v>
      </c>
      <c r="K99" s="35">
        <f>'Прил 2'!L100</f>
        <v>0</v>
      </c>
    </row>
    <row r="100" spans="1:11" ht="47.25" x14ac:dyDescent="0.25">
      <c r="A100" s="73" t="s">
        <v>264</v>
      </c>
      <c r="B100" s="6" t="s">
        <v>20</v>
      </c>
      <c r="C100" s="6" t="s">
        <v>29</v>
      </c>
      <c r="D100" s="6" t="s">
        <v>258</v>
      </c>
      <c r="E100" s="7" t="s">
        <v>35</v>
      </c>
      <c r="F100" s="7" t="s">
        <v>29</v>
      </c>
      <c r="G100" s="11"/>
      <c r="H100" s="11"/>
      <c r="I100" s="35">
        <f>I101</f>
        <v>100</v>
      </c>
      <c r="J100" s="35">
        <f t="shared" ref="J100:K102" si="27">J101</f>
        <v>0</v>
      </c>
      <c r="K100" s="35">
        <f t="shared" si="27"/>
        <v>0</v>
      </c>
    </row>
    <row r="101" spans="1:11" x14ac:dyDescent="0.25">
      <c r="A101" s="73" t="s">
        <v>146</v>
      </c>
      <c r="B101" s="6" t="s">
        <v>20</v>
      </c>
      <c r="C101" s="6" t="s">
        <v>29</v>
      </c>
      <c r="D101" s="6" t="s">
        <v>258</v>
      </c>
      <c r="E101" s="7" t="s">
        <v>35</v>
      </c>
      <c r="F101" s="7" t="s">
        <v>29</v>
      </c>
      <c r="G101" s="11">
        <v>43040</v>
      </c>
      <c r="H101" s="34"/>
      <c r="I101" s="35">
        <f>I102</f>
        <v>100</v>
      </c>
      <c r="J101" s="35">
        <f t="shared" si="27"/>
        <v>0</v>
      </c>
      <c r="K101" s="35">
        <f t="shared" si="27"/>
        <v>0</v>
      </c>
    </row>
    <row r="102" spans="1:11" ht="31.5" x14ac:dyDescent="0.25">
      <c r="A102" s="73" t="s">
        <v>104</v>
      </c>
      <c r="B102" s="6" t="s">
        <v>20</v>
      </c>
      <c r="C102" s="6" t="s">
        <v>29</v>
      </c>
      <c r="D102" s="6" t="s">
        <v>258</v>
      </c>
      <c r="E102" s="7" t="s">
        <v>35</v>
      </c>
      <c r="F102" s="7" t="s">
        <v>29</v>
      </c>
      <c r="G102" s="11">
        <v>43040</v>
      </c>
      <c r="H102" s="11">
        <v>200</v>
      </c>
      <c r="I102" s="35">
        <f>I103</f>
        <v>100</v>
      </c>
      <c r="J102" s="35">
        <f t="shared" si="27"/>
        <v>0</v>
      </c>
      <c r="K102" s="35">
        <f t="shared" si="27"/>
        <v>0</v>
      </c>
    </row>
    <row r="103" spans="1:11" ht="31.5" x14ac:dyDescent="0.25">
      <c r="A103" s="73" t="s">
        <v>105</v>
      </c>
      <c r="B103" s="6" t="s">
        <v>20</v>
      </c>
      <c r="C103" s="6" t="s">
        <v>29</v>
      </c>
      <c r="D103" s="6" t="s">
        <v>258</v>
      </c>
      <c r="E103" s="7" t="s">
        <v>35</v>
      </c>
      <c r="F103" s="7" t="s">
        <v>29</v>
      </c>
      <c r="G103" s="11">
        <v>43040</v>
      </c>
      <c r="H103" s="11">
        <v>240</v>
      </c>
      <c r="I103" s="35">
        <f>'Прил 2'!J104</f>
        <v>100</v>
      </c>
      <c r="J103" s="35">
        <f>'Прил 2'!K104</f>
        <v>0</v>
      </c>
      <c r="K103" s="35">
        <f>'Прил 2'!L104</f>
        <v>0</v>
      </c>
    </row>
    <row r="104" spans="1:11" ht="141.75" x14ac:dyDescent="0.25">
      <c r="A104" s="10" t="s">
        <v>265</v>
      </c>
      <c r="B104" s="6" t="s">
        <v>20</v>
      </c>
      <c r="C104" s="6" t="s">
        <v>29</v>
      </c>
      <c r="D104" s="6" t="s">
        <v>258</v>
      </c>
      <c r="E104" s="7" t="s">
        <v>35</v>
      </c>
      <c r="F104" s="7" t="s">
        <v>18</v>
      </c>
      <c r="G104" s="11"/>
      <c r="H104" s="11"/>
      <c r="I104" s="35">
        <f>I105+I108</f>
        <v>380</v>
      </c>
      <c r="J104" s="35">
        <f t="shared" ref="J104:K104" si="28">J105+J108</f>
        <v>0</v>
      </c>
      <c r="K104" s="35">
        <f t="shared" si="28"/>
        <v>0</v>
      </c>
    </row>
    <row r="105" spans="1:11" x14ac:dyDescent="0.25">
      <c r="A105" s="73" t="s">
        <v>146</v>
      </c>
      <c r="B105" s="6" t="s">
        <v>20</v>
      </c>
      <c r="C105" s="6" t="s">
        <v>29</v>
      </c>
      <c r="D105" s="6" t="s">
        <v>258</v>
      </c>
      <c r="E105" s="7" t="s">
        <v>35</v>
      </c>
      <c r="F105" s="7" t="s">
        <v>18</v>
      </c>
      <c r="G105" s="11">
        <v>43040</v>
      </c>
      <c r="H105" s="34"/>
      <c r="I105" s="35">
        <f>I106</f>
        <v>200</v>
      </c>
      <c r="J105" s="35">
        <f t="shared" ref="J105:K106" si="29">J106</f>
        <v>0</v>
      </c>
      <c r="K105" s="35">
        <f t="shared" si="29"/>
        <v>0</v>
      </c>
    </row>
    <row r="106" spans="1:11" ht="31.5" x14ac:dyDescent="0.25">
      <c r="A106" s="73" t="s">
        <v>104</v>
      </c>
      <c r="B106" s="6" t="s">
        <v>20</v>
      </c>
      <c r="C106" s="6" t="s">
        <v>29</v>
      </c>
      <c r="D106" s="6" t="s">
        <v>258</v>
      </c>
      <c r="E106" s="7" t="s">
        <v>35</v>
      </c>
      <c r="F106" s="7" t="s">
        <v>18</v>
      </c>
      <c r="G106" s="11">
        <v>43040</v>
      </c>
      <c r="H106" s="11">
        <v>200</v>
      </c>
      <c r="I106" s="35">
        <f>I107</f>
        <v>200</v>
      </c>
      <c r="J106" s="35">
        <f t="shared" si="29"/>
        <v>0</v>
      </c>
      <c r="K106" s="35">
        <f t="shared" si="29"/>
        <v>0</v>
      </c>
    </row>
    <row r="107" spans="1:11" ht="31.5" x14ac:dyDescent="0.25">
      <c r="A107" s="73" t="s">
        <v>105</v>
      </c>
      <c r="B107" s="6" t="s">
        <v>20</v>
      </c>
      <c r="C107" s="6" t="s">
        <v>29</v>
      </c>
      <c r="D107" s="6" t="s">
        <v>258</v>
      </c>
      <c r="E107" s="7" t="s">
        <v>35</v>
      </c>
      <c r="F107" s="7" t="s">
        <v>18</v>
      </c>
      <c r="G107" s="11">
        <v>43040</v>
      </c>
      <c r="H107" s="11">
        <v>240</v>
      </c>
      <c r="I107" s="35">
        <f>'Прил 2'!J108</f>
        <v>200</v>
      </c>
      <c r="J107" s="35">
        <f>'Прил 2'!K108</f>
        <v>0</v>
      </c>
      <c r="K107" s="35">
        <f>'Прил 2'!L108</f>
        <v>0</v>
      </c>
    </row>
    <row r="108" spans="1:11" ht="31.5" x14ac:dyDescent="0.25">
      <c r="A108" s="10" t="s">
        <v>263</v>
      </c>
      <c r="B108" s="6" t="s">
        <v>20</v>
      </c>
      <c r="C108" s="6" t="s">
        <v>29</v>
      </c>
      <c r="D108" s="6" t="s">
        <v>258</v>
      </c>
      <c r="E108" s="7" t="s">
        <v>35</v>
      </c>
      <c r="F108" s="7" t="s">
        <v>18</v>
      </c>
      <c r="G108" s="11">
        <v>44206</v>
      </c>
      <c r="H108" s="34"/>
      <c r="I108" s="35">
        <f>I109</f>
        <v>180</v>
      </c>
      <c r="J108" s="35">
        <f t="shared" ref="J108:K109" si="30">J109</f>
        <v>0</v>
      </c>
      <c r="K108" s="35">
        <f t="shared" si="30"/>
        <v>0</v>
      </c>
    </row>
    <row r="109" spans="1:11" ht="31.5" x14ac:dyDescent="0.25">
      <c r="A109" s="73" t="s">
        <v>104</v>
      </c>
      <c r="B109" s="6" t="s">
        <v>20</v>
      </c>
      <c r="C109" s="6" t="s">
        <v>29</v>
      </c>
      <c r="D109" s="6" t="s">
        <v>258</v>
      </c>
      <c r="E109" s="7" t="s">
        <v>35</v>
      </c>
      <c r="F109" s="7" t="s">
        <v>18</v>
      </c>
      <c r="G109" s="11">
        <v>44206</v>
      </c>
      <c r="H109" s="11">
        <v>200</v>
      </c>
      <c r="I109" s="35">
        <f>I110</f>
        <v>180</v>
      </c>
      <c r="J109" s="35">
        <f t="shared" si="30"/>
        <v>0</v>
      </c>
      <c r="K109" s="35">
        <f t="shared" si="30"/>
        <v>0</v>
      </c>
    </row>
    <row r="110" spans="1:11" ht="31.5" x14ac:dyDescent="0.25">
      <c r="A110" s="73" t="s">
        <v>105</v>
      </c>
      <c r="B110" s="6" t="s">
        <v>20</v>
      </c>
      <c r="C110" s="6" t="s">
        <v>29</v>
      </c>
      <c r="D110" s="6" t="s">
        <v>258</v>
      </c>
      <c r="E110" s="7" t="s">
        <v>35</v>
      </c>
      <c r="F110" s="7" t="s">
        <v>18</v>
      </c>
      <c r="G110" s="11">
        <v>44206</v>
      </c>
      <c r="H110" s="11">
        <v>240</v>
      </c>
      <c r="I110" s="35">
        <f>'Прил 2'!J111</f>
        <v>180</v>
      </c>
      <c r="J110" s="35">
        <f>'Прил 2'!K111</f>
        <v>0</v>
      </c>
      <c r="K110" s="35">
        <f>'Прил 2'!L111</f>
        <v>0</v>
      </c>
    </row>
    <row r="111" spans="1:11" ht="47.25" x14ac:dyDescent="0.25">
      <c r="A111" s="70" t="s">
        <v>140</v>
      </c>
      <c r="B111" s="6" t="s">
        <v>20</v>
      </c>
      <c r="C111" s="6" t="s">
        <v>29</v>
      </c>
      <c r="D111" s="6" t="s">
        <v>48</v>
      </c>
      <c r="E111" s="6" t="s">
        <v>35</v>
      </c>
      <c r="F111" s="95"/>
      <c r="G111" s="34"/>
      <c r="H111" s="34"/>
      <c r="I111" s="35">
        <f>I112</f>
        <v>43.4</v>
      </c>
      <c r="J111" s="35">
        <f t="shared" ref="J111:K111" si="31">J112</f>
        <v>10</v>
      </c>
      <c r="K111" s="35">
        <f t="shared" si="31"/>
        <v>10</v>
      </c>
    </row>
    <row r="112" spans="1:11" ht="47.25" x14ac:dyDescent="0.25">
      <c r="A112" s="70" t="s">
        <v>141</v>
      </c>
      <c r="B112" s="6" t="s">
        <v>20</v>
      </c>
      <c r="C112" s="6" t="s">
        <v>29</v>
      </c>
      <c r="D112" s="6" t="s">
        <v>48</v>
      </c>
      <c r="E112" s="11">
        <v>1</v>
      </c>
      <c r="F112" s="95"/>
      <c r="G112" s="34"/>
      <c r="H112" s="34"/>
      <c r="I112" s="35">
        <f>I113+I116</f>
        <v>43.4</v>
      </c>
      <c r="J112" s="35">
        <f t="shared" ref="J112:K112" si="32">J113+J116</f>
        <v>10</v>
      </c>
      <c r="K112" s="35">
        <f t="shared" si="32"/>
        <v>10</v>
      </c>
    </row>
    <row r="113" spans="1:12" x14ac:dyDescent="0.25">
      <c r="A113" s="73" t="s">
        <v>57</v>
      </c>
      <c r="B113" s="6" t="s">
        <v>20</v>
      </c>
      <c r="C113" s="6" t="s">
        <v>29</v>
      </c>
      <c r="D113" s="6" t="s">
        <v>48</v>
      </c>
      <c r="E113" s="11">
        <v>1</v>
      </c>
      <c r="F113" s="7" t="s">
        <v>37</v>
      </c>
      <c r="G113" s="11">
        <v>43010</v>
      </c>
      <c r="H113" s="34"/>
      <c r="I113" s="35">
        <f>I114</f>
        <v>20.399999999999999</v>
      </c>
      <c r="J113" s="35">
        <f t="shared" ref="J113:K114" si="33">J114</f>
        <v>5</v>
      </c>
      <c r="K113" s="35">
        <f t="shared" si="33"/>
        <v>5</v>
      </c>
    </row>
    <row r="114" spans="1:12" ht="31.5" x14ac:dyDescent="0.25">
      <c r="A114" s="73" t="s">
        <v>104</v>
      </c>
      <c r="B114" s="6" t="s">
        <v>20</v>
      </c>
      <c r="C114" s="6" t="s">
        <v>29</v>
      </c>
      <c r="D114" s="6" t="s">
        <v>48</v>
      </c>
      <c r="E114" s="11">
        <v>1</v>
      </c>
      <c r="F114" s="7" t="s">
        <v>37</v>
      </c>
      <c r="G114" s="11">
        <v>43010</v>
      </c>
      <c r="H114" s="11">
        <v>200</v>
      </c>
      <c r="I114" s="35">
        <f>I115</f>
        <v>20.399999999999999</v>
      </c>
      <c r="J114" s="35">
        <f t="shared" si="33"/>
        <v>5</v>
      </c>
      <c r="K114" s="35">
        <f t="shared" si="33"/>
        <v>5</v>
      </c>
    </row>
    <row r="115" spans="1:12" ht="31.5" x14ac:dyDescent="0.25">
      <c r="A115" s="73" t="s">
        <v>105</v>
      </c>
      <c r="B115" s="6" t="s">
        <v>20</v>
      </c>
      <c r="C115" s="6" t="s">
        <v>29</v>
      </c>
      <c r="D115" s="6" t="s">
        <v>48</v>
      </c>
      <c r="E115" s="11">
        <v>1</v>
      </c>
      <c r="F115" s="7" t="s">
        <v>37</v>
      </c>
      <c r="G115" s="11">
        <v>43010</v>
      </c>
      <c r="H115" s="11">
        <v>240</v>
      </c>
      <c r="I115" s="35">
        <f>'Прил 2'!J116</f>
        <v>20.399999999999999</v>
      </c>
      <c r="J115" s="35">
        <f>'Прил 2'!K116</f>
        <v>5</v>
      </c>
      <c r="K115" s="35">
        <f>'Прил 2'!L116</f>
        <v>5</v>
      </c>
    </row>
    <row r="116" spans="1:12" x14ac:dyDescent="0.25">
      <c r="A116" s="73" t="s">
        <v>146</v>
      </c>
      <c r="B116" s="6" t="s">
        <v>20</v>
      </c>
      <c r="C116" s="6" t="s">
        <v>29</v>
      </c>
      <c r="D116" s="6" t="s">
        <v>48</v>
      </c>
      <c r="E116" s="11">
        <v>1</v>
      </c>
      <c r="F116" s="7" t="s">
        <v>37</v>
      </c>
      <c r="G116" s="11">
        <v>43040</v>
      </c>
      <c r="H116" s="34"/>
      <c r="I116" s="35">
        <f>I117</f>
        <v>23</v>
      </c>
      <c r="J116" s="35">
        <f t="shared" ref="J116:K117" si="34">J117</f>
        <v>5</v>
      </c>
      <c r="K116" s="35">
        <f t="shared" si="34"/>
        <v>5</v>
      </c>
    </row>
    <row r="117" spans="1:12" ht="31.5" x14ac:dyDescent="0.25">
      <c r="A117" s="73" t="s">
        <v>104</v>
      </c>
      <c r="B117" s="6" t="s">
        <v>20</v>
      </c>
      <c r="C117" s="6" t="s">
        <v>29</v>
      </c>
      <c r="D117" s="6" t="s">
        <v>48</v>
      </c>
      <c r="E117" s="11">
        <v>1</v>
      </c>
      <c r="F117" s="7" t="s">
        <v>37</v>
      </c>
      <c r="G117" s="11">
        <v>43040</v>
      </c>
      <c r="H117" s="11">
        <v>200</v>
      </c>
      <c r="I117" s="35">
        <f>I118</f>
        <v>23</v>
      </c>
      <c r="J117" s="35">
        <f t="shared" si="34"/>
        <v>5</v>
      </c>
      <c r="K117" s="35">
        <f t="shared" si="34"/>
        <v>5</v>
      </c>
    </row>
    <row r="118" spans="1:12" ht="31.5" x14ac:dyDescent="0.25">
      <c r="A118" s="73" t="s">
        <v>105</v>
      </c>
      <c r="B118" s="6" t="s">
        <v>20</v>
      </c>
      <c r="C118" s="6" t="s">
        <v>29</v>
      </c>
      <c r="D118" s="6" t="s">
        <v>48</v>
      </c>
      <c r="E118" s="11">
        <v>1</v>
      </c>
      <c r="F118" s="7" t="s">
        <v>37</v>
      </c>
      <c r="G118" s="11">
        <v>43040</v>
      </c>
      <c r="H118" s="11">
        <v>240</v>
      </c>
      <c r="I118" s="35">
        <f>'Прил 2'!J119</f>
        <v>23</v>
      </c>
      <c r="J118" s="35">
        <f>'Прил 2'!K119</f>
        <v>5</v>
      </c>
      <c r="K118" s="35">
        <f>'Прил 2'!L119</f>
        <v>5</v>
      </c>
    </row>
    <row r="119" spans="1:12" x14ac:dyDescent="0.25">
      <c r="A119" s="75" t="s">
        <v>58</v>
      </c>
      <c r="B119" s="66" t="s">
        <v>31</v>
      </c>
      <c r="C119" s="66"/>
      <c r="D119" s="69"/>
      <c r="E119" s="66"/>
      <c r="F119" s="66"/>
      <c r="G119" s="66"/>
      <c r="H119" s="89"/>
      <c r="I119" s="88">
        <f t="shared" ref="I119:K124" si="35">I120</f>
        <v>180.3</v>
      </c>
      <c r="J119" s="88">
        <f t="shared" si="35"/>
        <v>96.9</v>
      </c>
      <c r="K119" s="88">
        <f t="shared" si="35"/>
        <v>63.800000000000011</v>
      </c>
    </row>
    <row r="120" spans="1:12" x14ac:dyDescent="0.25">
      <c r="A120" s="96" t="s">
        <v>27</v>
      </c>
      <c r="B120" s="66" t="s">
        <v>31</v>
      </c>
      <c r="C120" s="66" t="s">
        <v>17</v>
      </c>
      <c r="D120" s="89"/>
      <c r="E120" s="66"/>
      <c r="F120" s="66"/>
      <c r="G120" s="66"/>
      <c r="H120" s="89"/>
      <c r="I120" s="88">
        <f>I121</f>
        <v>180.3</v>
      </c>
      <c r="J120" s="88">
        <f t="shared" si="35"/>
        <v>96.9</v>
      </c>
      <c r="K120" s="88">
        <f t="shared" si="35"/>
        <v>63.800000000000011</v>
      </c>
    </row>
    <row r="121" spans="1:12" ht="47.25" x14ac:dyDescent="0.25">
      <c r="A121" s="70" t="s">
        <v>140</v>
      </c>
      <c r="B121" s="6" t="s">
        <v>31</v>
      </c>
      <c r="C121" s="6" t="s">
        <v>17</v>
      </c>
      <c r="D121" s="6">
        <v>89</v>
      </c>
      <c r="E121" s="6" t="s">
        <v>35</v>
      </c>
      <c r="F121" s="6"/>
      <c r="G121" s="6"/>
      <c r="H121" s="90"/>
      <c r="I121" s="35">
        <f>I122</f>
        <v>180.3</v>
      </c>
      <c r="J121" s="35">
        <f t="shared" si="35"/>
        <v>96.9</v>
      </c>
      <c r="K121" s="35">
        <f t="shared" si="35"/>
        <v>63.800000000000011</v>
      </c>
      <c r="L121" s="76"/>
    </row>
    <row r="122" spans="1:12" ht="47.25" x14ac:dyDescent="0.25">
      <c r="A122" s="70" t="s">
        <v>141</v>
      </c>
      <c r="B122" s="6" t="s">
        <v>31</v>
      </c>
      <c r="C122" s="6" t="s">
        <v>17</v>
      </c>
      <c r="D122" s="6">
        <v>89</v>
      </c>
      <c r="E122" s="6">
        <v>1</v>
      </c>
      <c r="F122" s="6"/>
      <c r="G122" s="6"/>
      <c r="H122" s="90"/>
      <c r="I122" s="35">
        <f>I123</f>
        <v>180.3</v>
      </c>
      <c r="J122" s="35">
        <f t="shared" si="35"/>
        <v>96.9</v>
      </c>
      <c r="K122" s="35">
        <f t="shared" si="35"/>
        <v>63.800000000000011</v>
      </c>
      <c r="L122" s="76"/>
    </row>
    <row r="123" spans="1:12" x14ac:dyDescent="0.25">
      <c r="A123" s="70" t="s">
        <v>99</v>
      </c>
      <c r="B123" s="97" t="s">
        <v>31</v>
      </c>
      <c r="C123" s="97" t="s">
        <v>17</v>
      </c>
      <c r="D123" s="98">
        <v>89</v>
      </c>
      <c r="E123" s="7">
        <v>1</v>
      </c>
      <c r="F123" s="7" t="s">
        <v>37</v>
      </c>
      <c r="G123" s="7" t="s">
        <v>60</v>
      </c>
      <c r="H123" s="98"/>
      <c r="I123" s="35">
        <f t="shared" si="35"/>
        <v>180.3</v>
      </c>
      <c r="J123" s="35">
        <f t="shared" si="35"/>
        <v>96.9</v>
      </c>
      <c r="K123" s="35">
        <f t="shared" si="35"/>
        <v>63.800000000000011</v>
      </c>
    </row>
    <row r="124" spans="1:12" x14ac:dyDescent="0.25">
      <c r="A124" s="70" t="s">
        <v>100</v>
      </c>
      <c r="B124" s="97" t="s">
        <v>31</v>
      </c>
      <c r="C124" s="97" t="s">
        <v>17</v>
      </c>
      <c r="D124" s="98">
        <v>89</v>
      </c>
      <c r="E124" s="7">
        <v>1</v>
      </c>
      <c r="F124" s="7" t="s">
        <v>37</v>
      </c>
      <c r="G124" s="7" t="s">
        <v>60</v>
      </c>
      <c r="H124" s="98" t="s">
        <v>102</v>
      </c>
      <c r="I124" s="35">
        <f t="shared" si="35"/>
        <v>180.3</v>
      </c>
      <c r="J124" s="35">
        <f t="shared" si="35"/>
        <v>96.9</v>
      </c>
      <c r="K124" s="35">
        <f t="shared" si="35"/>
        <v>63.800000000000011</v>
      </c>
    </row>
    <row r="125" spans="1:12" x14ac:dyDescent="0.25">
      <c r="A125" s="70" t="s">
        <v>101</v>
      </c>
      <c r="B125" s="97" t="s">
        <v>31</v>
      </c>
      <c r="C125" s="97" t="s">
        <v>17</v>
      </c>
      <c r="D125" s="98">
        <v>89</v>
      </c>
      <c r="E125" s="7">
        <v>1</v>
      </c>
      <c r="F125" s="7" t="s">
        <v>37</v>
      </c>
      <c r="G125" s="7" t="s">
        <v>60</v>
      </c>
      <c r="H125" s="98" t="s">
        <v>103</v>
      </c>
      <c r="I125" s="35">
        <f>'Прил 2'!J126</f>
        <v>180.3</v>
      </c>
      <c r="J125" s="35">
        <f>'Прил 2'!K126</f>
        <v>96.9</v>
      </c>
      <c r="K125" s="35">
        <f>'Прил 2'!L126</f>
        <v>63.800000000000011</v>
      </c>
    </row>
    <row r="126" spans="1:12" x14ac:dyDescent="0.25">
      <c r="A126" s="68" t="s">
        <v>19</v>
      </c>
      <c r="B126" s="162" t="s">
        <v>32</v>
      </c>
      <c r="C126" s="162"/>
      <c r="D126" s="163"/>
      <c r="E126" s="83"/>
      <c r="F126" s="83"/>
      <c r="G126" s="83"/>
      <c r="H126" s="163"/>
      <c r="I126" s="88">
        <f t="shared" ref="I126:K131" si="36">I127</f>
        <v>2.2999999999999998</v>
      </c>
      <c r="J126" s="88">
        <f t="shared" si="36"/>
        <v>2.2999999999999998</v>
      </c>
      <c r="K126" s="88">
        <f t="shared" si="36"/>
        <v>2.2999999999999998</v>
      </c>
    </row>
    <row r="127" spans="1:12" ht="31.5" x14ac:dyDescent="0.25">
      <c r="A127" s="68" t="s">
        <v>61</v>
      </c>
      <c r="B127" s="83">
        <v>13</v>
      </c>
      <c r="C127" s="83" t="s">
        <v>17</v>
      </c>
      <c r="D127" s="84"/>
      <c r="E127" s="83"/>
      <c r="F127" s="83"/>
      <c r="G127" s="83"/>
      <c r="H127" s="163"/>
      <c r="I127" s="88">
        <f t="shared" si="36"/>
        <v>2.2999999999999998</v>
      </c>
      <c r="J127" s="88">
        <f t="shared" si="36"/>
        <v>2.2999999999999998</v>
      </c>
      <c r="K127" s="88">
        <f t="shared" si="36"/>
        <v>2.2999999999999998</v>
      </c>
    </row>
    <row r="128" spans="1:12" ht="47.25" x14ac:dyDescent="0.25">
      <c r="A128" s="70" t="s">
        <v>140</v>
      </c>
      <c r="B128" s="7" t="s">
        <v>32</v>
      </c>
      <c r="C128" s="7" t="s">
        <v>17</v>
      </c>
      <c r="D128" s="6">
        <v>89</v>
      </c>
      <c r="E128" s="6">
        <v>0</v>
      </c>
      <c r="F128" s="7"/>
      <c r="G128" s="7"/>
      <c r="H128" s="98"/>
      <c r="I128" s="35">
        <f t="shared" si="36"/>
        <v>2.2999999999999998</v>
      </c>
      <c r="J128" s="35">
        <f t="shared" si="36"/>
        <v>2.2999999999999998</v>
      </c>
      <c r="K128" s="35">
        <f t="shared" si="36"/>
        <v>2.2999999999999998</v>
      </c>
    </row>
    <row r="129" spans="1:11" ht="47.25" x14ac:dyDescent="0.25">
      <c r="A129" s="70" t="s">
        <v>141</v>
      </c>
      <c r="B129" s="7" t="s">
        <v>32</v>
      </c>
      <c r="C129" s="7" t="s">
        <v>17</v>
      </c>
      <c r="D129" s="6">
        <v>89</v>
      </c>
      <c r="E129" s="6">
        <v>1</v>
      </c>
      <c r="F129" s="7"/>
      <c r="G129" s="7"/>
      <c r="H129" s="98"/>
      <c r="I129" s="35">
        <f t="shared" si="36"/>
        <v>2.2999999999999998</v>
      </c>
      <c r="J129" s="35">
        <f t="shared" si="36"/>
        <v>2.2999999999999998</v>
      </c>
      <c r="K129" s="35">
        <f t="shared" si="36"/>
        <v>2.2999999999999998</v>
      </c>
    </row>
    <row r="130" spans="1:11" x14ac:dyDescent="0.25">
      <c r="A130" s="73" t="s">
        <v>62</v>
      </c>
      <c r="B130" s="7">
        <v>13</v>
      </c>
      <c r="C130" s="7" t="s">
        <v>17</v>
      </c>
      <c r="D130" s="85">
        <v>89</v>
      </c>
      <c r="E130" s="7">
        <v>1</v>
      </c>
      <c r="F130" s="7" t="s">
        <v>37</v>
      </c>
      <c r="G130" s="7">
        <v>41240</v>
      </c>
      <c r="H130" s="98"/>
      <c r="I130" s="35">
        <f t="shared" si="36"/>
        <v>2.2999999999999998</v>
      </c>
      <c r="J130" s="35">
        <f t="shared" si="36"/>
        <v>2.2999999999999998</v>
      </c>
      <c r="K130" s="35">
        <f t="shared" si="36"/>
        <v>2.2999999999999998</v>
      </c>
    </row>
    <row r="131" spans="1:11" x14ac:dyDescent="0.25">
      <c r="A131" s="73" t="s">
        <v>97</v>
      </c>
      <c r="B131" s="7">
        <v>13</v>
      </c>
      <c r="C131" s="7" t="s">
        <v>17</v>
      </c>
      <c r="D131" s="85">
        <v>89</v>
      </c>
      <c r="E131" s="7">
        <v>1</v>
      </c>
      <c r="F131" s="7" t="s">
        <v>37</v>
      </c>
      <c r="G131" s="7" t="s">
        <v>67</v>
      </c>
      <c r="H131" s="98" t="s">
        <v>98</v>
      </c>
      <c r="I131" s="35">
        <f t="shared" si="36"/>
        <v>2.2999999999999998</v>
      </c>
      <c r="J131" s="35">
        <f t="shared" si="36"/>
        <v>2.2999999999999998</v>
      </c>
      <c r="K131" s="35">
        <f t="shared" si="36"/>
        <v>2.2999999999999998</v>
      </c>
    </row>
    <row r="132" spans="1:11" x14ac:dyDescent="0.25">
      <c r="A132" s="78" t="s">
        <v>63</v>
      </c>
      <c r="B132" s="7">
        <v>13</v>
      </c>
      <c r="C132" s="7" t="s">
        <v>17</v>
      </c>
      <c r="D132" s="85">
        <v>89</v>
      </c>
      <c r="E132" s="7">
        <v>1</v>
      </c>
      <c r="F132" s="7" t="s">
        <v>37</v>
      </c>
      <c r="G132" s="7">
        <v>41240</v>
      </c>
      <c r="H132" s="98">
        <v>730</v>
      </c>
      <c r="I132" s="35">
        <f>'Прил 2'!J133</f>
        <v>2.2999999999999998</v>
      </c>
      <c r="J132" s="35">
        <f>'Прил 2'!K133</f>
        <v>2.2999999999999998</v>
      </c>
      <c r="K132" s="35">
        <f>'Прил 2'!L133</f>
        <v>2.2999999999999998</v>
      </c>
    </row>
    <row r="133" spans="1:11" x14ac:dyDescent="0.25">
      <c r="A133" s="78" t="s">
        <v>220</v>
      </c>
      <c r="B133" s="83" t="s">
        <v>164</v>
      </c>
      <c r="C133" s="83"/>
      <c r="D133" s="84"/>
      <c r="E133" s="83"/>
      <c r="F133" s="83"/>
      <c r="G133" s="83"/>
      <c r="H133" s="163"/>
      <c r="I133" s="88"/>
      <c r="J133" s="88">
        <f t="shared" ref="J133:K136" si="37">J134</f>
        <v>31.9</v>
      </c>
      <c r="K133" s="88">
        <f t="shared" si="37"/>
        <v>65</v>
      </c>
    </row>
    <row r="134" spans="1:11" x14ac:dyDescent="0.25">
      <c r="A134" s="78" t="s">
        <v>220</v>
      </c>
      <c r="B134" s="7" t="s">
        <v>164</v>
      </c>
      <c r="C134" s="7">
        <v>99</v>
      </c>
      <c r="D134" s="85"/>
      <c r="E134" s="7"/>
      <c r="F134" s="7"/>
      <c r="G134" s="7"/>
      <c r="H134" s="98"/>
      <c r="I134" s="35"/>
      <c r="J134" s="35">
        <f t="shared" si="37"/>
        <v>31.9</v>
      </c>
      <c r="K134" s="35">
        <f t="shared" si="37"/>
        <v>65</v>
      </c>
    </row>
    <row r="135" spans="1:11" ht="47.25" x14ac:dyDescent="0.25">
      <c r="A135" s="70" t="s">
        <v>140</v>
      </c>
      <c r="B135" s="7" t="s">
        <v>164</v>
      </c>
      <c r="C135" s="7">
        <v>99</v>
      </c>
      <c r="D135" s="7" t="s">
        <v>48</v>
      </c>
      <c r="E135" s="7" t="s">
        <v>35</v>
      </c>
      <c r="F135" s="7"/>
      <c r="G135" s="7"/>
      <c r="H135" s="98"/>
      <c r="I135" s="35"/>
      <c r="J135" s="35">
        <f t="shared" si="37"/>
        <v>31.9</v>
      </c>
      <c r="K135" s="35">
        <f t="shared" si="37"/>
        <v>65</v>
      </c>
    </row>
    <row r="136" spans="1:11" ht="47.25" x14ac:dyDescent="0.25">
      <c r="A136" s="70" t="s">
        <v>141</v>
      </c>
      <c r="B136" s="7" t="s">
        <v>164</v>
      </c>
      <c r="C136" s="7">
        <v>99</v>
      </c>
      <c r="D136" s="7" t="s">
        <v>48</v>
      </c>
      <c r="E136" s="7" t="s">
        <v>24</v>
      </c>
      <c r="F136" s="7"/>
      <c r="G136" s="7"/>
      <c r="H136" s="98"/>
      <c r="I136" s="35"/>
      <c r="J136" s="35">
        <f t="shared" si="37"/>
        <v>31.9</v>
      </c>
      <c r="K136" s="35">
        <f t="shared" si="37"/>
        <v>65</v>
      </c>
    </row>
    <row r="137" spans="1:11" x14ac:dyDescent="0.25">
      <c r="A137" s="78" t="s">
        <v>220</v>
      </c>
      <c r="B137" s="7" t="s">
        <v>164</v>
      </c>
      <c r="C137" s="7">
        <v>99</v>
      </c>
      <c r="D137" s="7" t="s">
        <v>48</v>
      </c>
      <c r="E137" s="7" t="s">
        <v>24</v>
      </c>
      <c r="F137" s="7" t="s">
        <v>37</v>
      </c>
      <c r="G137" s="7" t="s">
        <v>165</v>
      </c>
      <c r="H137" s="7"/>
      <c r="I137" s="34"/>
      <c r="J137" s="143">
        <f>J139</f>
        <v>31.9</v>
      </c>
      <c r="K137" s="143">
        <f>K139</f>
        <v>65</v>
      </c>
    </row>
    <row r="138" spans="1:11" x14ac:dyDescent="0.25">
      <c r="A138" s="78" t="s">
        <v>112</v>
      </c>
      <c r="B138" s="7" t="s">
        <v>164</v>
      </c>
      <c r="C138" s="7">
        <v>99</v>
      </c>
      <c r="D138" s="7" t="s">
        <v>48</v>
      </c>
      <c r="E138" s="7" t="s">
        <v>24</v>
      </c>
      <c r="F138" s="7" t="s">
        <v>37</v>
      </c>
      <c r="G138" s="7" t="s">
        <v>165</v>
      </c>
      <c r="H138" s="7" t="s">
        <v>113</v>
      </c>
      <c r="I138" s="34"/>
      <c r="J138" s="143">
        <f>J139</f>
        <v>31.9</v>
      </c>
      <c r="K138" s="143">
        <f>K139</f>
        <v>65</v>
      </c>
    </row>
    <row r="139" spans="1:11" x14ac:dyDescent="0.25">
      <c r="A139" s="78" t="s">
        <v>47</v>
      </c>
      <c r="B139" s="7" t="s">
        <v>164</v>
      </c>
      <c r="C139" s="7" t="s">
        <v>164</v>
      </c>
      <c r="D139" s="7" t="s">
        <v>48</v>
      </c>
      <c r="E139" s="7" t="s">
        <v>24</v>
      </c>
      <c r="F139" s="7" t="s">
        <v>37</v>
      </c>
      <c r="G139" s="7" t="s">
        <v>165</v>
      </c>
      <c r="H139" s="7" t="s">
        <v>49</v>
      </c>
      <c r="I139" s="34"/>
      <c r="J139" s="143">
        <f>'Прил 2'!K140</f>
        <v>31.9</v>
      </c>
      <c r="K139" s="143">
        <f>'Прил 2'!L140</f>
        <v>65</v>
      </c>
    </row>
  </sheetData>
  <autoFilter ref="A6:K139"/>
  <mergeCells count="9">
    <mergeCell ref="C1:E1"/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39">
    <cfRule type="expression" dxfId="53" priority="63" stopIfTrue="1">
      <formula>$F39=""</formula>
    </cfRule>
    <cfRule type="expression" dxfId="52" priority="64" stopIfTrue="1">
      <formula>#REF!&lt;&gt;""</formula>
    </cfRule>
    <cfRule type="expression" dxfId="51" priority="65" stopIfTrue="1">
      <formula>AND($G39="",$F39&lt;&gt;"")</formula>
    </cfRule>
  </conditionalFormatting>
  <conditionalFormatting sqref="B63">
    <cfRule type="expression" dxfId="50" priority="60" stopIfTrue="1">
      <formula>$F63=""</formula>
    </cfRule>
    <cfRule type="expression" dxfId="49" priority="62" stopIfTrue="1">
      <formula>AND($G63="",$F63&lt;&gt;"")</formula>
    </cfRule>
  </conditionalFormatting>
  <conditionalFormatting sqref="A37">
    <cfRule type="expression" dxfId="48" priority="57" stopIfTrue="1">
      <formula>$F37=""</formula>
    </cfRule>
    <cfRule type="expression" dxfId="47" priority="58" stopIfTrue="1">
      <formula>#REF!&lt;&gt;""</formula>
    </cfRule>
    <cfRule type="expression" dxfId="46" priority="59" stopIfTrue="1">
      <formula>AND($G37="",$F37&lt;&gt;"")</formula>
    </cfRule>
  </conditionalFormatting>
  <conditionalFormatting sqref="A113 A116">
    <cfRule type="expression" dxfId="45" priority="51" stopIfTrue="1">
      <formula>$F113=""</formula>
    </cfRule>
    <cfRule type="expression" dxfId="44" priority="53" stopIfTrue="1">
      <formula>AND($G113="",$F113&lt;&gt;"")</formula>
    </cfRule>
  </conditionalFormatting>
  <conditionalFormatting sqref="A116">
    <cfRule type="expression" dxfId="43" priority="48" stopIfTrue="1">
      <formula>$F116=""</formula>
    </cfRule>
    <cfRule type="expression" dxfId="42" priority="50" stopIfTrue="1">
      <formula>AND($G116="",$F116&lt;&gt;"")</formula>
    </cfRule>
  </conditionalFormatting>
  <conditionalFormatting sqref="A37">
    <cfRule type="expression" dxfId="41" priority="45" stopIfTrue="1">
      <formula>$F37=""</formula>
    </cfRule>
    <cfRule type="expression" dxfId="40" priority="46" stopIfTrue="1">
      <formula>#REF!&lt;&gt;""</formula>
    </cfRule>
    <cfRule type="expression" dxfId="39" priority="47" stopIfTrue="1">
      <formula>AND($G37="",$F37&lt;&gt;"")</formula>
    </cfRule>
  </conditionalFormatting>
  <conditionalFormatting sqref="A34">
    <cfRule type="expression" dxfId="38" priority="42" stopIfTrue="1">
      <formula>$F34=""</formula>
    </cfRule>
    <cfRule type="expression" dxfId="37" priority="43" stopIfTrue="1">
      <formula>#REF!&lt;&gt;""</formula>
    </cfRule>
    <cfRule type="expression" dxfId="36" priority="44" stopIfTrue="1">
      <formula>AND($G34="",$F34&lt;&gt;"")</formula>
    </cfRule>
  </conditionalFormatting>
  <conditionalFormatting sqref="F37 E94:E111 F94:F112">
    <cfRule type="expression" dxfId="35" priority="40" stopIfTrue="1">
      <formula>$C37=""</formula>
    </cfRule>
    <cfRule type="expression" dxfId="34" priority="41" stopIfTrue="1">
      <formula>$D37&lt;&gt;""</formula>
    </cfRule>
  </conditionalFormatting>
  <conditionalFormatting sqref="E37">
    <cfRule type="expression" dxfId="33" priority="38" stopIfTrue="1">
      <formula>$C37=""</formula>
    </cfRule>
    <cfRule type="expression" dxfId="32" priority="39" stopIfTrue="1">
      <formula>$D37&lt;&gt;""</formula>
    </cfRule>
  </conditionalFormatting>
  <conditionalFormatting sqref="F37">
    <cfRule type="expression" dxfId="31" priority="25" stopIfTrue="1">
      <formula>$C37=""</formula>
    </cfRule>
    <cfRule type="expression" dxfId="30" priority="26" stopIfTrue="1">
      <formula>$D37&lt;&gt;""</formula>
    </cfRule>
  </conditionalFormatting>
  <conditionalFormatting sqref="E37">
    <cfRule type="expression" dxfId="29" priority="23" stopIfTrue="1">
      <formula>$C37=""</formula>
    </cfRule>
    <cfRule type="expression" dxfId="28" priority="24" stopIfTrue="1">
      <formula>$D37&lt;&gt;""</formula>
    </cfRule>
  </conditionalFormatting>
  <conditionalFormatting sqref="A43">
    <cfRule type="expression" dxfId="27" priority="20" stopIfTrue="1">
      <formula>$F43=""</formula>
    </cfRule>
    <cfRule type="expression" dxfId="26" priority="21" stopIfTrue="1">
      <formula>$H43&lt;&gt;""</formula>
    </cfRule>
    <cfRule type="expression" dxfId="25" priority="22" stopIfTrue="1">
      <formula>AND($G43="",$F43&lt;&gt;"")</formula>
    </cfRule>
  </conditionalFormatting>
  <conditionalFormatting sqref="B43">
    <cfRule type="expression" dxfId="24" priority="17" stopIfTrue="1">
      <formula>$F43=""</formula>
    </cfRule>
    <cfRule type="expression" dxfId="23" priority="18" stopIfTrue="1">
      <formula>#REF!&lt;&gt;""</formula>
    </cfRule>
    <cfRule type="expression" dxfId="22" priority="19" stopIfTrue="1">
      <formula>AND($G43="",$F43&lt;&gt;"")</formula>
    </cfRule>
  </conditionalFormatting>
  <conditionalFormatting sqref="A97">
    <cfRule type="expression" dxfId="21" priority="15" stopIfTrue="1">
      <formula>$F97=""</formula>
    </cfRule>
    <cfRule type="expression" dxfId="20" priority="16" stopIfTrue="1">
      <formula>AND($G97="",$F97&lt;&gt;"")</formula>
    </cfRule>
  </conditionalFormatting>
  <conditionalFormatting sqref="A105">
    <cfRule type="expression" dxfId="19" priority="13" stopIfTrue="1">
      <formula>$F105=""</formula>
    </cfRule>
    <cfRule type="expression" dxfId="18" priority="14" stopIfTrue="1">
      <formula>AND($G105="",$F105&lt;&gt;"")</formula>
    </cfRule>
  </conditionalFormatting>
  <conditionalFormatting sqref="A105">
    <cfRule type="expression" dxfId="17" priority="11" stopIfTrue="1">
      <formula>$F105=""</formula>
    </cfRule>
    <cfRule type="expression" dxfId="16" priority="12" stopIfTrue="1">
      <formula>AND($G105="",$F105&lt;&gt;"")</formula>
    </cfRule>
  </conditionalFormatting>
  <conditionalFormatting sqref="A101">
    <cfRule type="expression" dxfId="15" priority="9" stopIfTrue="1">
      <formula>$F101=""</formula>
    </cfRule>
    <cfRule type="expression" dxfId="14" priority="10" stopIfTrue="1">
      <formula>AND($G101="",$F101&lt;&gt;"")</formula>
    </cfRule>
  </conditionalFormatting>
  <conditionalFormatting sqref="A101">
    <cfRule type="expression" dxfId="13" priority="7" stopIfTrue="1">
      <formula>$F101=""</formula>
    </cfRule>
    <cfRule type="expression" dxfId="12" priority="8" stopIfTrue="1">
      <formula>AND($G101="",$F101&lt;&gt;"")</formula>
    </cfRule>
  </conditionalFormatting>
  <conditionalFormatting sqref="E95:F110">
    <cfRule type="expression" dxfId="11" priority="5" stopIfTrue="1">
      <formula>$C95=""</formula>
    </cfRule>
    <cfRule type="expression" dxfId="10" priority="6" stopIfTrue="1">
      <formula>$D95&lt;&gt;""</formula>
    </cfRule>
  </conditionalFormatting>
  <conditionalFormatting sqref="E104:F110">
    <cfRule type="expression" dxfId="9" priority="3" stopIfTrue="1">
      <formula>$C104=""</formula>
    </cfRule>
    <cfRule type="expression" dxfId="8" priority="4" stopIfTrue="1">
      <formula>$D104&lt;&gt;""</formula>
    </cfRule>
  </conditionalFormatting>
  <conditionalFormatting sqref="E100:F103">
    <cfRule type="expression" dxfId="7" priority="1" stopIfTrue="1">
      <formula>$C100=""</formula>
    </cfRule>
    <cfRule type="expression" dxfId="6" priority="2" stopIfTrue="1">
      <formula>$D100&lt;&gt;""</formula>
    </cfRule>
  </conditionalFormatting>
  <pageMargins left="0.78740157480314965" right="0.78740157480314965" top="0.39370078740157483" bottom="0.78740157480314965" header="0.51181102362204722" footer="0.51181102362204722"/>
  <pageSetup paperSize="9" scale="46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6" stopIfTrue="1" id="{F3797FB4-2AC7-4D43-BCFC-B84EF7D0979C}">
            <xm:f>'\Решения сессии\Пушкино\[Приложение для сельских поселений ПУШКИНО -передвижка.xls]Лист1'!#REF!&lt;&gt;""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B63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A113 A116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A116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Q183"/>
  <sheetViews>
    <sheetView view="pageBreakPreview" zoomScaleNormal="100" zoomScaleSheetLayoutView="100" workbookViewId="0">
      <selection activeCell="A16" sqref="A16"/>
    </sheetView>
  </sheetViews>
  <sheetFormatPr defaultColWidth="9.140625" defaultRowHeight="15" x14ac:dyDescent="0.2"/>
  <cols>
    <col min="1" max="1" width="72.7109375" style="119" customWidth="1"/>
    <col min="2" max="8" width="9.140625" style="54"/>
    <col min="9" max="9" width="9.140625" style="54" customWidth="1"/>
    <col min="10" max="10" width="12" style="54" customWidth="1"/>
    <col min="11" max="11" width="11.7109375" style="54" customWidth="1"/>
    <col min="12" max="12" width="14.140625" style="54" customWidth="1"/>
    <col min="13" max="43" width="9.140625" style="58"/>
    <col min="44" max="16384" width="9.140625" style="54"/>
  </cols>
  <sheetData>
    <row r="1" spans="1:43" ht="123.75" customHeight="1" x14ac:dyDescent="0.25">
      <c r="A1" s="106"/>
      <c r="B1" s="107"/>
      <c r="C1" s="108"/>
      <c r="D1" s="108"/>
      <c r="E1" s="230"/>
      <c r="F1" s="230"/>
      <c r="G1" s="230"/>
      <c r="H1" s="17"/>
      <c r="I1" s="17"/>
      <c r="J1" s="230" t="s">
        <v>237</v>
      </c>
      <c r="K1" s="230"/>
      <c r="L1" s="230"/>
      <c r="M1" s="17"/>
    </row>
    <row r="2" spans="1:43" ht="83.25" customHeight="1" x14ac:dyDescent="0.2">
      <c r="A2" s="242" t="s">
        <v>238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</row>
    <row r="3" spans="1:43" ht="15.75" x14ac:dyDescent="0.25">
      <c r="A3" s="241"/>
      <c r="B3" s="241"/>
      <c r="C3" s="241"/>
      <c r="D3" s="241"/>
      <c r="E3" s="241"/>
      <c r="F3" s="241"/>
      <c r="G3" s="241"/>
      <c r="H3" s="241"/>
      <c r="I3" s="241"/>
      <c r="J3" s="241"/>
      <c r="K3" s="169"/>
      <c r="L3" s="36" t="s">
        <v>188</v>
      </c>
    </row>
    <row r="4" spans="1:43" ht="15.75" x14ac:dyDescent="0.2">
      <c r="A4" s="238" t="s">
        <v>13</v>
      </c>
      <c r="B4" s="238" t="s">
        <v>185</v>
      </c>
      <c r="C4" s="238"/>
      <c r="D4" s="238"/>
      <c r="E4" s="238"/>
      <c r="F4" s="238" t="s">
        <v>15</v>
      </c>
      <c r="G4" s="238" t="s">
        <v>14</v>
      </c>
      <c r="H4" s="238" t="s">
        <v>184</v>
      </c>
      <c r="I4" s="238" t="s">
        <v>22</v>
      </c>
      <c r="J4" s="238" t="s">
        <v>64</v>
      </c>
      <c r="K4" s="238"/>
      <c r="L4" s="238"/>
    </row>
    <row r="5" spans="1:43" ht="19.899999999999999" customHeight="1" x14ac:dyDescent="0.2">
      <c r="A5" s="238" t="s">
        <v>187</v>
      </c>
      <c r="B5" s="238" t="s">
        <v>187</v>
      </c>
      <c r="C5" s="238"/>
      <c r="D5" s="238"/>
      <c r="E5" s="238"/>
      <c r="F5" s="238" t="s">
        <v>187</v>
      </c>
      <c r="G5" s="238" t="s">
        <v>187</v>
      </c>
      <c r="H5" s="238" t="s">
        <v>187</v>
      </c>
      <c r="I5" s="238" t="s">
        <v>187</v>
      </c>
      <c r="J5" s="209" t="s">
        <v>193</v>
      </c>
      <c r="K5" s="209" t="s">
        <v>221</v>
      </c>
      <c r="L5" s="209" t="s">
        <v>225</v>
      </c>
    </row>
    <row r="6" spans="1:43" s="114" customFormat="1" ht="15.75" x14ac:dyDescent="0.2">
      <c r="A6" s="109">
        <v>1</v>
      </c>
      <c r="B6" s="60">
        <v>2</v>
      </c>
      <c r="C6" s="60">
        <v>3</v>
      </c>
      <c r="D6" s="60">
        <v>4</v>
      </c>
      <c r="E6" s="110">
        <v>5</v>
      </c>
      <c r="F6" s="60">
        <v>6</v>
      </c>
      <c r="G6" s="111">
        <v>7</v>
      </c>
      <c r="H6" s="60">
        <v>8</v>
      </c>
      <c r="I6" s="60">
        <v>9</v>
      </c>
      <c r="J6" s="112" t="s">
        <v>31</v>
      </c>
      <c r="K6" s="112" t="s">
        <v>45</v>
      </c>
      <c r="L6" s="113" t="s">
        <v>148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</row>
    <row r="7" spans="1:43" s="116" customFormat="1" ht="19.899999999999999" customHeight="1" x14ac:dyDescent="0.25">
      <c r="A7" s="120" t="s">
        <v>23</v>
      </c>
      <c r="B7" s="83"/>
      <c r="C7" s="83"/>
      <c r="D7" s="83"/>
      <c r="E7" s="83"/>
      <c r="F7" s="83"/>
      <c r="G7" s="83"/>
      <c r="H7" s="83"/>
      <c r="I7" s="83"/>
      <c r="J7" s="88">
        <f>J85+J123+J8+J36+J43+J15+J22+J29+J78+J50</f>
        <v>4742.0130500000005</v>
      </c>
      <c r="K7" s="88">
        <f>K85+K123+K8+K36+K43+K15+K22+K29+K78</f>
        <v>1892.44121</v>
      </c>
      <c r="L7" s="88">
        <f>L85+L123+L8+L36+L43+L15+L22+L29+L78</f>
        <v>2072.48945</v>
      </c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</row>
    <row r="8" spans="1:43" s="116" customFormat="1" ht="49.5" customHeight="1" x14ac:dyDescent="0.25">
      <c r="A8" s="73" t="s">
        <v>245</v>
      </c>
      <c r="B8" s="6" t="s">
        <v>207</v>
      </c>
      <c r="C8" s="6"/>
      <c r="D8" s="6"/>
      <c r="E8" s="6"/>
      <c r="F8" s="6"/>
      <c r="G8" s="83"/>
      <c r="H8" s="83"/>
      <c r="I8" s="83"/>
      <c r="J8" s="35">
        <f t="shared" ref="J8:J13" si="0">J9</f>
        <v>42</v>
      </c>
      <c r="K8" s="35">
        <f t="shared" ref="K8:L13" si="1">K9</f>
        <v>45</v>
      </c>
      <c r="L8" s="35">
        <f t="shared" si="1"/>
        <v>49</v>
      </c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</row>
    <row r="9" spans="1:43" s="116" customFormat="1" ht="19.899999999999999" customHeight="1" x14ac:dyDescent="0.25">
      <c r="A9" s="73" t="s">
        <v>208</v>
      </c>
      <c r="B9" s="6" t="s">
        <v>207</v>
      </c>
      <c r="C9" s="6" t="s">
        <v>35</v>
      </c>
      <c r="D9" s="6" t="s">
        <v>37</v>
      </c>
      <c r="E9" s="6" t="s">
        <v>209</v>
      </c>
      <c r="F9" s="6"/>
      <c r="G9" s="83"/>
      <c r="H9" s="83"/>
      <c r="I9" s="83"/>
      <c r="J9" s="35">
        <f t="shared" si="0"/>
        <v>42</v>
      </c>
      <c r="K9" s="35">
        <f t="shared" si="1"/>
        <v>45</v>
      </c>
      <c r="L9" s="35">
        <f t="shared" si="1"/>
        <v>49</v>
      </c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</row>
    <row r="10" spans="1:43" s="116" customFormat="1" ht="19.899999999999999" customHeight="1" x14ac:dyDescent="0.25">
      <c r="A10" s="73" t="s">
        <v>104</v>
      </c>
      <c r="B10" s="6" t="s">
        <v>207</v>
      </c>
      <c r="C10" s="6" t="s">
        <v>35</v>
      </c>
      <c r="D10" s="6" t="s">
        <v>37</v>
      </c>
      <c r="E10" s="6" t="s">
        <v>209</v>
      </c>
      <c r="F10" s="6" t="s">
        <v>106</v>
      </c>
      <c r="G10" s="83"/>
      <c r="H10" s="83"/>
      <c r="I10" s="83"/>
      <c r="J10" s="35">
        <f t="shared" si="0"/>
        <v>42</v>
      </c>
      <c r="K10" s="35">
        <f t="shared" si="1"/>
        <v>45</v>
      </c>
      <c r="L10" s="35">
        <f t="shared" si="1"/>
        <v>49</v>
      </c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</row>
    <row r="11" spans="1:43" s="116" customFormat="1" ht="39" customHeight="1" x14ac:dyDescent="0.25">
      <c r="A11" s="73" t="s">
        <v>105</v>
      </c>
      <c r="B11" s="6" t="s">
        <v>207</v>
      </c>
      <c r="C11" s="6" t="s">
        <v>35</v>
      </c>
      <c r="D11" s="6" t="s">
        <v>37</v>
      </c>
      <c r="E11" s="6" t="s">
        <v>209</v>
      </c>
      <c r="F11" s="6" t="s">
        <v>107</v>
      </c>
      <c r="G11" s="83"/>
      <c r="H11" s="83"/>
      <c r="I11" s="83"/>
      <c r="J11" s="35">
        <f t="shared" si="0"/>
        <v>42</v>
      </c>
      <c r="K11" s="35">
        <f t="shared" si="1"/>
        <v>45</v>
      </c>
      <c r="L11" s="35">
        <f t="shared" si="1"/>
        <v>49</v>
      </c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</row>
    <row r="12" spans="1:43" s="116" customFormat="1" ht="19.899999999999999" customHeight="1" x14ac:dyDescent="0.25">
      <c r="A12" s="73" t="s">
        <v>200</v>
      </c>
      <c r="B12" s="6" t="s">
        <v>207</v>
      </c>
      <c r="C12" s="6" t="s">
        <v>35</v>
      </c>
      <c r="D12" s="6" t="s">
        <v>37</v>
      </c>
      <c r="E12" s="6" t="s">
        <v>209</v>
      </c>
      <c r="F12" s="6" t="s">
        <v>107</v>
      </c>
      <c r="G12" s="7" t="s">
        <v>29</v>
      </c>
      <c r="H12" s="83"/>
      <c r="I12" s="83"/>
      <c r="J12" s="35">
        <f t="shared" si="0"/>
        <v>42</v>
      </c>
      <c r="K12" s="35">
        <f t="shared" si="1"/>
        <v>45</v>
      </c>
      <c r="L12" s="35">
        <f t="shared" si="1"/>
        <v>49</v>
      </c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</row>
    <row r="13" spans="1:43" s="116" customFormat="1" ht="39" customHeight="1" x14ac:dyDescent="0.25">
      <c r="A13" s="73" t="s">
        <v>243</v>
      </c>
      <c r="B13" s="6" t="s">
        <v>207</v>
      </c>
      <c r="C13" s="6" t="s">
        <v>35</v>
      </c>
      <c r="D13" s="6" t="s">
        <v>37</v>
      </c>
      <c r="E13" s="6" t="s">
        <v>209</v>
      </c>
      <c r="F13" s="6" t="s">
        <v>107</v>
      </c>
      <c r="G13" s="7" t="s">
        <v>29</v>
      </c>
      <c r="H13" s="7" t="s">
        <v>31</v>
      </c>
      <c r="I13" s="7"/>
      <c r="J13" s="35">
        <f t="shared" si="0"/>
        <v>42</v>
      </c>
      <c r="K13" s="35">
        <f t="shared" si="1"/>
        <v>45</v>
      </c>
      <c r="L13" s="35">
        <f t="shared" si="1"/>
        <v>49</v>
      </c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</row>
    <row r="14" spans="1:43" s="116" customFormat="1" ht="41.25" customHeight="1" x14ac:dyDescent="0.25">
      <c r="A14" s="120" t="s">
        <v>73</v>
      </c>
      <c r="B14" s="66" t="s">
        <v>207</v>
      </c>
      <c r="C14" s="66" t="s">
        <v>35</v>
      </c>
      <c r="D14" s="66" t="s">
        <v>37</v>
      </c>
      <c r="E14" s="66" t="s">
        <v>209</v>
      </c>
      <c r="F14" s="66" t="s">
        <v>107</v>
      </c>
      <c r="G14" s="83" t="s">
        <v>29</v>
      </c>
      <c r="H14" s="83" t="s">
        <v>31</v>
      </c>
      <c r="I14" s="83" t="s">
        <v>93</v>
      </c>
      <c r="J14" s="88">
        <f>'Прил 2'!J72</f>
        <v>42</v>
      </c>
      <c r="K14" s="88">
        <f>'Прил 2'!K72</f>
        <v>45</v>
      </c>
      <c r="L14" s="88">
        <f>'Прил 2'!L72</f>
        <v>49</v>
      </c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</row>
    <row r="15" spans="1:43" s="116" customFormat="1" ht="56.25" customHeight="1" x14ac:dyDescent="0.25">
      <c r="A15" s="73" t="s">
        <v>218</v>
      </c>
      <c r="B15" s="190" t="s">
        <v>45</v>
      </c>
      <c r="C15" s="191"/>
      <c r="D15" s="191"/>
      <c r="E15" s="192"/>
      <c r="F15" s="7"/>
      <c r="G15" s="7"/>
      <c r="H15" s="7"/>
      <c r="I15" s="191"/>
      <c r="J15" s="35">
        <f t="shared" ref="J15:J20" si="2">J16</f>
        <v>2</v>
      </c>
      <c r="K15" s="35">
        <f t="shared" ref="K15:L20" si="3">K16</f>
        <v>0</v>
      </c>
      <c r="L15" s="35">
        <f t="shared" si="3"/>
        <v>0</v>
      </c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</row>
    <row r="16" spans="1:43" s="116" customFormat="1" ht="21" customHeight="1" x14ac:dyDescent="0.25">
      <c r="A16" s="73" t="s">
        <v>216</v>
      </c>
      <c r="B16" s="190" t="s">
        <v>45</v>
      </c>
      <c r="C16" s="191" t="s">
        <v>35</v>
      </c>
      <c r="D16" s="191" t="s">
        <v>37</v>
      </c>
      <c r="E16" s="192" t="s">
        <v>217</v>
      </c>
      <c r="F16" s="7"/>
      <c r="G16" s="7"/>
      <c r="H16" s="7"/>
      <c r="I16" s="191"/>
      <c r="J16" s="35">
        <f t="shared" si="2"/>
        <v>2</v>
      </c>
      <c r="K16" s="35">
        <f t="shared" si="3"/>
        <v>0</v>
      </c>
      <c r="L16" s="35">
        <f t="shared" si="3"/>
        <v>0</v>
      </c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</row>
    <row r="17" spans="1:43" s="116" customFormat="1" ht="41.25" customHeight="1" x14ac:dyDescent="0.25">
      <c r="A17" s="73" t="s">
        <v>104</v>
      </c>
      <c r="B17" s="190" t="s">
        <v>45</v>
      </c>
      <c r="C17" s="191" t="s">
        <v>35</v>
      </c>
      <c r="D17" s="191" t="s">
        <v>37</v>
      </c>
      <c r="E17" s="192" t="s">
        <v>217</v>
      </c>
      <c r="F17" s="7" t="s">
        <v>106</v>
      </c>
      <c r="G17" s="7"/>
      <c r="H17" s="7"/>
      <c r="I17" s="191"/>
      <c r="J17" s="35">
        <f t="shared" si="2"/>
        <v>2</v>
      </c>
      <c r="K17" s="35">
        <f t="shared" si="3"/>
        <v>0</v>
      </c>
      <c r="L17" s="35">
        <f t="shared" si="3"/>
        <v>0</v>
      </c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</row>
    <row r="18" spans="1:43" s="116" customFormat="1" ht="41.25" customHeight="1" x14ac:dyDescent="0.25">
      <c r="A18" s="73" t="s">
        <v>105</v>
      </c>
      <c r="B18" s="190" t="s">
        <v>45</v>
      </c>
      <c r="C18" s="191" t="s">
        <v>35</v>
      </c>
      <c r="D18" s="191" t="s">
        <v>37</v>
      </c>
      <c r="E18" s="192" t="s">
        <v>217</v>
      </c>
      <c r="F18" s="7" t="s">
        <v>107</v>
      </c>
      <c r="G18" s="7"/>
      <c r="H18" s="7"/>
      <c r="I18" s="191"/>
      <c r="J18" s="35">
        <f t="shared" si="2"/>
        <v>2</v>
      </c>
      <c r="K18" s="35">
        <f t="shared" si="3"/>
        <v>0</v>
      </c>
      <c r="L18" s="35">
        <f t="shared" si="3"/>
        <v>0</v>
      </c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</row>
    <row r="19" spans="1:43" s="116" customFormat="1" ht="19.5" customHeight="1" x14ac:dyDescent="0.25">
      <c r="A19" s="118" t="s">
        <v>16</v>
      </c>
      <c r="B19" s="190" t="s">
        <v>45</v>
      </c>
      <c r="C19" s="191" t="s">
        <v>35</v>
      </c>
      <c r="D19" s="191" t="s">
        <v>37</v>
      </c>
      <c r="E19" s="192" t="s">
        <v>217</v>
      </c>
      <c r="F19" s="7" t="s">
        <v>107</v>
      </c>
      <c r="G19" s="7" t="s">
        <v>17</v>
      </c>
      <c r="H19" s="7"/>
      <c r="I19" s="191"/>
      <c r="J19" s="35">
        <f t="shared" si="2"/>
        <v>2</v>
      </c>
      <c r="K19" s="35">
        <f t="shared" si="3"/>
        <v>0</v>
      </c>
      <c r="L19" s="35">
        <f t="shared" si="3"/>
        <v>0</v>
      </c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</row>
    <row r="20" spans="1:43" s="116" customFormat="1" ht="21.75" customHeight="1" x14ac:dyDescent="0.25">
      <c r="A20" s="118" t="s">
        <v>210</v>
      </c>
      <c r="B20" s="190" t="s">
        <v>45</v>
      </c>
      <c r="C20" s="191" t="s">
        <v>35</v>
      </c>
      <c r="D20" s="191" t="s">
        <v>37</v>
      </c>
      <c r="E20" s="192" t="s">
        <v>217</v>
      </c>
      <c r="F20" s="7" t="s">
        <v>107</v>
      </c>
      <c r="G20" s="7" t="s">
        <v>17</v>
      </c>
      <c r="H20" s="7" t="s">
        <v>32</v>
      </c>
      <c r="I20" s="191"/>
      <c r="J20" s="35">
        <f t="shared" si="2"/>
        <v>2</v>
      </c>
      <c r="K20" s="35">
        <f t="shared" si="3"/>
        <v>0</v>
      </c>
      <c r="L20" s="35">
        <f t="shared" si="3"/>
        <v>0</v>
      </c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</row>
    <row r="21" spans="1:43" s="116" customFormat="1" ht="41.25" customHeight="1" x14ac:dyDescent="0.25">
      <c r="A21" s="120" t="s">
        <v>73</v>
      </c>
      <c r="B21" s="193" t="s">
        <v>45</v>
      </c>
      <c r="C21" s="194" t="s">
        <v>35</v>
      </c>
      <c r="D21" s="194" t="s">
        <v>37</v>
      </c>
      <c r="E21" s="195" t="s">
        <v>217</v>
      </c>
      <c r="F21" s="83" t="s">
        <v>107</v>
      </c>
      <c r="G21" s="83" t="s">
        <v>17</v>
      </c>
      <c r="H21" s="83" t="s">
        <v>32</v>
      </c>
      <c r="I21" s="194" t="s">
        <v>93</v>
      </c>
      <c r="J21" s="88">
        <f>'Прил 2'!J45</f>
        <v>2</v>
      </c>
      <c r="K21" s="88">
        <f>'Прил 2'!K45</f>
        <v>0</v>
      </c>
      <c r="L21" s="88">
        <f>'Прил 2'!L45</f>
        <v>0</v>
      </c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</row>
    <row r="22" spans="1:43" s="116" customFormat="1" ht="51" customHeight="1" x14ac:dyDescent="0.25">
      <c r="A22" s="104" t="s">
        <v>219</v>
      </c>
      <c r="B22" s="173" t="s">
        <v>32</v>
      </c>
      <c r="C22" s="196"/>
      <c r="D22" s="196"/>
      <c r="E22" s="69"/>
      <c r="F22" s="83"/>
      <c r="G22" s="197"/>
      <c r="H22" s="196"/>
      <c r="I22" s="196"/>
      <c r="J22" s="35">
        <f t="shared" ref="J22:J27" si="4">J23</f>
        <v>1328.9526000000001</v>
      </c>
      <c r="K22" s="35">
        <f t="shared" ref="K22:L27" si="5">K23</f>
        <v>527.70000000000005</v>
      </c>
      <c r="L22" s="35">
        <f t="shared" si="5"/>
        <v>703.3</v>
      </c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</row>
    <row r="23" spans="1:43" s="116" customFormat="1" ht="192" customHeight="1" x14ac:dyDescent="0.25">
      <c r="A23" s="207" t="s">
        <v>223</v>
      </c>
      <c r="B23" s="7" t="s">
        <v>32</v>
      </c>
      <c r="C23" s="7" t="s">
        <v>35</v>
      </c>
      <c r="D23" s="7" t="s">
        <v>17</v>
      </c>
      <c r="E23" s="7" t="s">
        <v>235</v>
      </c>
      <c r="F23" s="7"/>
      <c r="G23" s="181"/>
      <c r="H23" s="7"/>
      <c r="I23" s="7"/>
      <c r="J23" s="35">
        <f t="shared" si="4"/>
        <v>1328.9526000000001</v>
      </c>
      <c r="K23" s="35">
        <f t="shared" si="5"/>
        <v>527.70000000000005</v>
      </c>
      <c r="L23" s="35">
        <f t="shared" si="5"/>
        <v>703.3</v>
      </c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</row>
    <row r="24" spans="1:43" s="116" customFormat="1" ht="40.5" customHeight="1" x14ac:dyDescent="0.25">
      <c r="A24" s="73" t="s">
        <v>105</v>
      </c>
      <c r="B24" s="7" t="s">
        <v>32</v>
      </c>
      <c r="C24" s="7" t="s">
        <v>35</v>
      </c>
      <c r="D24" s="7" t="s">
        <v>17</v>
      </c>
      <c r="E24" s="7" t="s">
        <v>235</v>
      </c>
      <c r="F24" s="7" t="s">
        <v>106</v>
      </c>
      <c r="G24" s="181"/>
      <c r="H24" s="7"/>
      <c r="I24" s="7"/>
      <c r="J24" s="35">
        <f t="shared" si="4"/>
        <v>1328.9526000000001</v>
      </c>
      <c r="K24" s="35">
        <f t="shared" si="5"/>
        <v>527.70000000000005</v>
      </c>
      <c r="L24" s="35">
        <f t="shared" si="5"/>
        <v>703.3</v>
      </c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</row>
    <row r="25" spans="1:43" s="116" customFormat="1" ht="25.5" customHeight="1" x14ac:dyDescent="0.25">
      <c r="A25" s="73" t="s">
        <v>42</v>
      </c>
      <c r="B25" s="7" t="s">
        <v>32</v>
      </c>
      <c r="C25" s="7" t="s">
        <v>35</v>
      </c>
      <c r="D25" s="7" t="s">
        <v>17</v>
      </c>
      <c r="E25" s="7" t="s">
        <v>235</v>
      </c>
      <c r="F25" s="7" t="s">
        <v>107</v>
      </c>
      <c r="G25" s="181"/>
      <c r="H25" s="7"/>
      <c r="I25" s="7"/>
      <c r="J25" s="35">
        <f t="shared" si="4"/>
        <v>1328.9526000000001</v>
      </c>
      <c r="K25" s="35">
        <f t="shared" si="5"/>
        <v>527.70000000000005</v>
      </c>
      <c r="L25" s="35">
        <f t="shared" si="5"/>
        <v>703.3</v>
      </c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</row>
    <row r="26" spans="1:43" s="116" customFormat="1" ht="19.5" customHeight="1" x14ac:dyDescent="0.25">
      <c r="A26" s="73" t="s">
        <v>53</v>
      </c>
      <c r="B26" s="7" t="s">
        <v>32</v>
      </c>
      <c r="C26" s="7" t="s">
        <v>35</v>
      </c>
      <c r="D26" s="7" t="s">
        <v>17</v>
      </c>
      <c r="E26" s="7" t="s">
        <v>235</v>
      </c>
      <c r="F26" s="7" t="s">
        <v>107</v>
      </c>
      <c r="G26" s="181" t="s">
        <v>18</v>
      </c>
      <c r="H26" s="7"/>
      <c r="I26" s="7"/>
      <c r="J26" s="35">
        <f t="shared" si="4"/>
        <v>1328.9526000000001</v>
      </c>
      <c r="K26" s="35">
        <f t="shared" si="5"/>
        <v>527.70000000000005</v>
      </c>
      <c r="L26" s="35">
        <f t="shared" si="5"/>
        <v>703.3</v>
      </c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</row>
    <row r="27" spans="1:43" s="116" customFormat="1" ht="21" customHeight="1" x14ac:dyDescent="0.25">
      <c r="A27" s="73" t="s">
        <v>54</v>
      </c>
      <c r="B27" s="7" t="s">
        <v>32</v>
      </c>
      <c r="C27" s="7" t="s">
        <v>35</v>
      </c>
      <c r="D27" s="7" t="s">
        <v>17</v>
      </c>
      <c r="E27" s="7" t="s">
        <v>235</v>
      </c>
      <c r="F27" s="7" t="s">
        <v>107</v>
      </c>
      <c r="G27" s="181" t="s">
        <v>18</v>
      </c>
      <c r="H27" s="7" t="s">
        <v>30</v>
      </c>
      <c r="I27" s="7"/>
      <c r="J27" s="35">
        <f t="shared" si="4"/>
        <v>1328.9526000000001</v>
      </c>
      <c r="K27" s="35">
        <f t="shared" si="5"/>
        <v>527.70000000000005</v>
      </c>
      <c r="L27" s="35">
        <f t="shared" si="5"/>
        <v>703.3</v>
      </c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</row>
    <row r="28" spans="1:43" s="116" customFormat="1" ht="40.5" customHeight="1" x14ac:dyDescent="0.25">
      <c r="A28" s="120" t="s">
        <v>73</v>
      </c>
      <c r="B28" s="83" t="s">
        <v>32</v>
      </c>
      <c r="C28" s="83" t="s">
        <v>35</v>
      </c>
      <c r="D28" s="83" t="s">
        <v>17</v>
      </c>
      <c r="E28" s="83" t="s">
        <v>235</v>
      </c>
      <c r="F28" s="83" t="s">
        <v>107</v>
      </c>
      <c r="G28" s="183" t="s">
        <v>18</v>
      </c>
      <c r="H28" s="83" t="s">
        <v>30</v>
      </c>
      <c r="I28" s="83" t="s">
        <v>93</v>
      </c>
      <c r="J28" s="35">
        <f>'Прил 2'!J83</f>
        <v>1328.9526000000001</v>
      </c>
      <c r="K28" s="35">
        <f>'Прил 2'!K83</f>
        <v>527.70000000000005</v>
      </c>
      <c r="L28" s="35">
        <f>'Прил 2'!L83</f>
        <v>703.3</v>
      </c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</row>
    <row r="29" spans="1:43" s="116" customFormat="1" ht="80.25" customHeight="1" x14ac:dyDescent="0.25">
      <c r="A29" s="10" t="s">
        <v>246</v>
      </c>
      <c r="B29" s="190" t="s">
        <v>202</v>
      </c>
      <c r="C29" s="191"/>
      <c r="D29" s="191"/>
      <c r="E29" s="192"/>
      <c r="F29" s="7"/>
      <c r="G29" s="7"/>
      <c r="H29" s="7"/>
      <c r="I29" s="191"/>
      <c r="J29" s="35">
        <f t="shared" ref="J29:J34" si="6">J30</f>
        <v>56</v>
      </c>
      <c r="K29" s="35">
        <f t="shared" ref="K29:L34" si="7">K30</f>
        <v>0</v>
      </c>
      <c r="L29" s="35">
        <f t="shared" si="7"/>
        <v>0</v>
      </c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</row>
    <row r="30" spans="1:43" s="116" customFormat="1" ht="195" customHeight="1" x14ac:dyDescent="0.25">
      <c r="A30" s="207" t="s">
        <v>223</v>
      </c>
      <c r="B30" s="190" t="s">
        <v>202</v>
      </c>
      <c r="C30" s="191" t="s">
        <v>35</v>
      </c>
      <c r="D30" s="191" t="s">
        <v>17</v>
      </c>
      <c r="E30" s="7" t="s">
        <v>235</v>
      </c>
      <c r="F30" s="7"/>
      <c r="G30" s="7"/>
      <c r="H30" s="7"/>
      <c r="I30" s="191"/>
      <c r="J30" s="35">
        <f t="shared" si="6"/>
        <v>56</v>
      </c>
      <c r="K30" s="35">
        <f t="shared" si="7"/>
        <v>0</v>
      </c>
      <c r="L30" s="35">
        <f t="shared" si="7"/>
        <v>0</v>
      </c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</row>
    <row r="31" spans="1:43" s="116" customFormat="1" ht="40.5" customHeight="1" x14ac:dyDescent="0.25">
      <c r="A31" s="73" t="s">
        <v>104</v>
      </c>
      <c r="B31" s="190" t="s">
        <v>202</v>
      </c>
      <c r="C31" s="191" t="s">
        <v>35</v>
      </c>
      <c r="D31" s="191" t="s">
        <v>17</v>
      </c>
      <c r="E31" s="7" t="s">
        <v>235</v>
      </c>
      <c r="F31" s="7" t="s">
        <v>106</v>
      </c>
      <c r="G31" s="7"/>
      <c r="H31" s="7"/>
      <c r="I31" s="191"/>
      <c r="J31" s="35">
        <f t="shared" si="6"/>
        <v>56</v>
      </c>
      <c r="K31" s="35">
        <f t="shared" si="7"/>
        <v>0</v>
      </c>
      <c r="L31" s="35">
        <f t="shared" si="7"/>
        <v>0</v>
      </c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</row>
    <row r="32" spans="1:43" s="116" customFormat="1" ht="44.25" customHeight="1" x14ac:dyDescent="0.25">
      <c r="A32" s="73" t="s">
        <v>105</v>
      </c>
      <c r="B32" s="190" t="s">
        <v>202</v>
      </c>
      <c r="C32" s="191" t="s">
        <v>35</v>
      </c>
      <c r="D32" s="191" t="s">
        <v>17</v>
      </c>
      <c r="E32" s="7" t="s">
        <v>235</v>
      </c>
      <c r="F32" s="7" t="s">
        <v>107</v>
      </c>
      <c r="G32" s="7"/>
      <c r="H32" s="7"/>
      <c r="I32" s="191"/>
      <c r="J32" s="35">
        <f t="shared" si="6"/>
        <v>56</v>
      </c>
      <c r="K32" s="35">
        <f t="shared" si="7"/>
        <v>0</v>
      </c>
      <c r="L32" s="35">
        <f t="shared" si="7"/>
        <v>0</v>
      </c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</row>
    <row r="33" spans="1:43" s="116" customFormat="1" ht="19.5" customHeight="1" x14ac:dyDescent="0.25">
      <c r="A33" s="10" t="s">
        <v>53</v>
      </c>
      <c r="B33" s="190" t="s">
        <v>202</v>
      </c>
      <c r="C33" s="191" t="s">
        <v>35</v>
      </c>
      <c r="D33" s="191" t="s">
        <v>17</v>
      </c>
      <c r="E33" s="7" t="s">
        <v>235</v>
      </c>
      <c r="F33" s="7" t="s">
        <v>107</v>
      </c>
      <c r="G33" s="7" t="s">
        <v>18</v>
      </c>
      <c r="H33" s="7"/>
      <c r="I33" s="191"/>
      <c r="J33" s="35">
        <f t="shared" si="6"/>
        <v>56</v>
      </c>
      <c r="K33" s="35">
        <f t="shared" si="7"/>
        <v>0</v>
      </c>
      <c r="L33" s="35">
        <f t="shared" si="7"/>
        <v>0</v>
      </c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</row>
    <row r="34" spans="1:43" s="116" customFormat="1" ht="21" customHeight="1" x14ac:dyDescent="0.25">
      <c r="A34" s="10" t="s">
        <v>54</v>
      </c>
      <c r="B34" s="190" t="s">
        <v>202</v>
      </c>
      <c r="C34" s="191" t="s">
        <v>35</v>
      </c>
      <c r="D34" s="191" t="s">
        <v>17</v>
      </c>
      <c r="E34" s="7" t="s">
        <v>235</v>
      </c>
      <c r="F34" s="7" t="s">
        <v>107</v>
      </c>
      <c r="G34" s="7" t="s">
        <v>18</v>
      </c>
      <c r="H34" s="7" t="s">
        <v>30</v>
      </c>
      <c r="I34" s="191"/>
      <c r="J34" s="35">
        <f t="shared" si="6"/>
        <v>56</v>
      </c>
      <c r="K34" s="35">
        <f t="shared" si="7"/>
        <v>0</v>
      </c>
      <c r="L34" s="35">
        <f t="shared" si="7"/>
        <v>0</v>
      </c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</row>
    <row r="35" spans="1:43" s="116" customFormat="1" ht="33.75" customHeight="1" x14ac:dyDescent="0.25">
      <c r="A35" s="120" t="s">
        <v>73</v>
      </c>
      <c r="B35" s="193" t="s">
        <v>202</v>
      </c>
      <c r="C35" s="194" t="s">
        <v>35</v>
      </c>
      <c r="D35" s="194" t="s">
        <v>17</v>
      </c>
      <c r="E35" s="83" t="s">
        <v>235</v>
      </c>
      <c r="F35" s="83" t="s">
        <v>107</v>
      </c>
      <c r="G35" s="83" t="s">
        <v>18</v>
      </c>
      <c r="H35" s="83" t="s">
        <v>30</v>
      </c>
      <c r="I35" s="194" t="s">
        <v>93</v>
      </c>
      <c r="J35" s="35">
        <f>'Прил 2'!J84</f>
        <v>56</v>
      </c>
      <c r="K35" s="35">
        <f>'Прил 2'!K84</f>
        <v>0</v>
      </c>
      <c r="L35" s="35">
        <f>'Прил 2'!L84</f>
        <v>0</v>
      </c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</row>
    <row r="36" spans="1:43" s="116" customFormat="1" ht="33" customHeight="1" x14ac:dyDescent="0.25">
      <c r="A36" s="184" t="s">
        <v>203</v>
      </c>
      <c r="B36" s="6" t="s">
        <v>204</v>
      </c>
      <c r="C36" s="6"/>
      <c r="D36" s="6"/>
      <c r="E36" s="6"/>
      <c r="F36" s="90"/>
      <c r="G36" s="83"/>
      <c r="H36" s="83"/>
      <c r="I36" s="83"/>
      <c r="J36" s="35">
        <f t="shared" ref="J36:J41" si="8">J37</f>
        <v>0.5</v>
      </c>
      <c r="K36" s="35">
        <f t="shared" ref="K36:L41" si="9">K37</f>
        <v>0</v>
      </c>
      <c r="L36" s="35">
        <f t="shared" si="9"/>
        <v>0</v>
      </c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</row>
    <row r="37" spans="1:43" s="116" customFormat="1" ht="35.25" customHeight="1" x14ac:dyDescent="0.25">
      <c r="A37" s="73" t="s">
        <v>205</v>
      </c>
      <c r="B37" s="6" t="s">
        <v>204</v>
      </c>
      <c r="C37" s="6" t="s">
        <v>35</v>
      </c>
      <c r="D37" s="6" t="s">
        <v>37</v>
      </c>
      <c r="E37" s="6" t="s">
        <v>206</v>
      </c>
      <c r="F37" s="90"/>
      <c r="G37" s="83"/>
      <c r="H37" s="83"/>
      <c r="I37" s="83"/>
      <c r="J37" s="35">
        <f t="shared" si="8"/>
        <v>0.5</v>
      </c>
      <c r="K37" s="35">
        <f t="shared" si="9"/>
        <v>0</v>
      </c>
      <c r="L37" s="35">
        <f t="shared" si="9"/>
        <v>0</v>
      </c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</row>
    <row r="38" spans="1:43" s="116" customFormat="1" ht="35.25" customHeight="1" x14ac:dyDescent="0.25">
      <c r="A38" s="73" t="s">
        <v>104</v>
      </c>
      <c r="B38" s="6" t="s">
        <v>204</v>
      </c>
      <c r="C38" s="6" t="s">
        <v>35</v>
      </c>
      <c r="D38" s="6" t="s">
        <v>37</v>
      </c>
      <c r="E38" s="6" t="s">
        <v>206</v>
      </c>
      <c r="F38" s="90" t="s">
        <v>106</v>
      </c>
      <c r="G38" s="83"/>
      <c r="H38" s="83"/>
      <c r="I38" s="83"/>
      <c r="J38" s="35">
        <f t="shared" si="8"/>
        <v>0.5</v>
      </c>
      <c r="K38" s="35">
        <f t="shared" si="9"/>
        <v>0</v>
      </c>
      <c r="L38" s="35">
        <f t="shared" si="9"/>
        <v>0</v>
      </c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</row>
    <row r="39" spans="1:43" s="116" customFormat="1" ht="40.5" customHeight="1" x14ac:dyDescent="0.25">
      <c r="A39" s="73" t="s">
        <v>105</v>
      </c>
      <c r="B39" s="6" t="s">
        <v>204</v>
      </c>
      <c r="C39" s="6" t="s">
        <v>35</v>
      </c>
      <c r="D39" s="6" t="s">
        <v>37</v>
      </c>
      <c r="E39" s="6" t="s">
        <v>206</v>
      </c>
      <c r="F39" s="90" t="s">
        <v>107</v>
      </c>
      <c r="G39" s="83"/>
      <c r="H39" s="83"/>
      <c r="I39" s="83"/>
      <c r="J39" s="35">
        <f t="shared" si="8"/>
        <v>0.5</v>
      </c>
      <c r="K39" s="35">
        <f t="shared" si="9"/>
        <v>0</v>
      </c>
      <c r="L39" s="35">
        <f t="shared" si="9"/>
        <v>0</v>
      </c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</row>
    <row r="40" spans="1:43" s="116" customFormat="1" ht="20.25" customHeight="1" x14ac:dyDescent="0.25">
      <c r="A40" s="118" t="s">
        <v>200</v>
      </c>
      <c r="B40" s="6" t="s">
        <v>204</v>
      </c>
      <c r="C40" s="6" t="s">
        <v>35</v>
      </c>
      <c r="D40" s="6" t="s">
        <v>37</v>
      </c>
      <c r="E40" s="6" t="s">
        <v>206</v>
      </c>
      <c r="F40" s="90" t="s">
        <v>107</v>
      </c>
      <c r="G40" s="7" t="s">
        <v>29</v>
      </c>
      <c r="H40" s="7"/>
      <c r="I40" s="83"/>
      <c r="J40" s="35">
        <f t="shared" si="8"/>
        <v>0.5</v>
      </c>
      <c r="K40" s="35">
        <f t="shared" si="9"/>
        <v>0</v>
      </c>
      <c r="L40" s="35">
        <f t="shared" si="9"/>
        <v>0</v>
      </c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</row>
    <row r="41" spans="1:43" s="116" customFormat="1" ht="40.5" customHeight="1" x14ac:dyDescent="0.25">
      <c r="A41" s="118" t="s">
        <v>201</v>
      </c>
      <c r="B41" s="6" t="s">
        <v>204</v>
      </c>
      <c r="C41" s="6" t="s">
        <v>35</v>
      </c>
      <c r="D41" s="6" t="s">
        <v>37</v>
      </c>
      <c r="E41" s="6" t="s">
        <v>206</v>
      </c>
      <c r="F41" s="90" t="s">
        <v>107</v>
      </c>
      <c r="G41" s="7" t="s">
        <v>29</v>
      </c>
      <c r="H41" s="7" t="s">
        <v>202</v>
      </c>
      <c r="I41" s="83"/>
      <c r="J41" s="35">
        <f t="shared" si="8"/>
        <v>0.5</v>
      </c>
      <c r="K41" s="35">
        <f t="shared" si="9"/>
        <v>0</v>
      </c>
      <c r="L41" s="35">
        <f t="shared" si="9"/>
        <v>0</v>
      </c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</row>
    <row r="42" spans="1:43" s="116" customFormat="1" ht="40.5" customHeight="1" x14ac:dyDescent="0.25">
      <c r="A42" s="120" t="s">
        <v>73</v>
      </c>
      <c r="B42" s="66" t="s">
        <v>204</v>
      </c>
      <c r="C42" s="66" t="s">
        <v>35</v>
      </c>
      <c r="D42" s="66" t="s">
        <v>37</v>
      </c>
      <c r="E42" s="66" t="s">
        <v>206</v>
      </c>
      <c r="F42" s="89" t="s">
        <v>107</v>
      </c>
      <c r="G42" s="83" t="s">
        <v>29</v>
      </c>
      <c r="H42" s="83" t="s">
        <v>202</v>
      </c>
      <c r="I42" s="83" t="s">
        <v>93</v>
      </c>
      <c r="J42" s="88">
        <f>'Прил 2'!J77</f>
        <v>0.5</v>
      </c>
      <c r="K42" s="88">
        <f>'Прил 2'!K77</f>
        <v>0</v>
      </c>
      <c r="L42" s="88">
        <f>'Прил 2'!L77</f>
        <v>0</v>
      </c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</row>
    <row r="43" spans="1:43" s="116" customFormat="1" ht="30.75" hidden="1" customHeight="1" x14ac:dyDescent="0.25">
      <c r="A43" s="73" t="s">
        <v>211</v>
      </c>
      <c r="B43" s="85" t="s">
        <v>212</v>
      </c>
      <c r="C43" s="7"/>
      <c r="D43" s="7"/>
      <c r="E43" s="7"/>
      <c r="F43" s="98"/>
      <c r="G43" s="83"/>
      <c r="H43" s="83"/>
      <c r="I43" s="83"/>
      <c r="J43" s="35">
        <f t="shared" ref="J43:J48" si="10">J44</f>
        <v>0</v>
      </c>
      <c r="K43" s="35">
        <f t="shared" ref="K43:L48" si="11">K44</f>
        <v>0</v>
      </c>
      <c r="L43" s="35">
        <f t="shared" si="11"/>
        <v>0</v>
      </c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</row>
    <row r="44" spans="1:43" s="116" customFormat="1" ht="18.75" hidden="1" customHeight="1" x14ac:dyDescent="0.25">
      <c r="A44" s="73" t="s">
        <v>213</v>
      </c>
      <c r="B44" s="85" t="s">
        <v>212</v>
      </c>
      <c r="C44" s="7" t="s">
        <v>35</v>
      </c>
      <c r="D44" s="7" t="s">
        <v>35</v>
      </c>
      <c r="E44" s="7" t="s">
        <v>214</v>
      </c>
      <c r="F44" s="98"/>
      <c r="G44" s="83"/>
      <c r="H44" s="83"/>
      <c r="I44" s="83"/>
      <c r="J44" s="35">
        <f t="shared" si="10"/>
        <v>0</v>
      </c>
      <c r="K44" s="35">
        <f t="shared" si="11"/>
        <v>0</v>
      </c>
      <c r="L44" s="35">
        <f t="shared" si="11"/>
        <v>0</v>
      </c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</row>
    <row r="45" spans="1:43" s="116" customFormat="1" ht="35.25" hidden="1" customHeight="1" x14ac:dyDescent="0.25">
      <c r="A45" s="73" t="s">
        <v>104</v>
      </c>
      <c r="B45" s="6" t="s">
        <v>212</v>
      </c>
      <c r="C45" s="6" t="s">
        <v>35</v>
      </c>
      <c r="D45" s="6" t="s">
        <v>37</v>
      </c>
      <c r="E45" s="6" t="s">
        <v>214</v>
      </c>
      <c r="F45" s="6" t="s">
        <v>106</v>
      </c>
      <c r="G45" s="83"/>
      <c r="H45" s="83"/>
      <c r="I45" s="83"/>
      <c r="J45" s="35">
        <f t="shared" si="10"/>
        <v>0</v>
      </c>
      <c r="K45" s="35">
        <f t="shared" si="11"/>
        <v>0</v>
      </c>
      <c r="L45" s="35">
        <f t="shared" si="11"/>
        <v>0</v>
      </c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</row>
    <row r="46" spans="1:43" s="116" customFormat="1" ht="40.5" hidden="1" customHeight="1" x14ac:dyDescent="0.25">
      <c r="A46" s="73" t="s">
        <v>105</v>
      </c>
      <c r="B46" s="6" t="s">
        <v>212</v>
      </c>
      <c r="C46" s="6" t="s">
        <v>35</v>
      </c>
      <c r="D46" s="6" t="s">
        <v>37</v>
      </c>
      <c r="E46" s="6" t="s">
        <v>214</v>
      </c>
      <c r="F46" s="6" t="s">
        <v>107</v>
      </c>
      <c r="G46" s="83"/>
      <c r="H46" s="83"/>
      <c r="I46" s="83"/>
      <c r="J46" s="35">
        <f t="shared" si="10"/>
        <v>0</v>
      </c>
      <c r="K46" s="35">
        <f t="shared" si="11"/>
        <v>0</v>
      </c>
      <c r="L46" s="35">
        <f t="shared" si="11"/>
        <v>0</v>
      </c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</row>
    <row r="47" spans="1:43" s="116" customFormat="1" ht="18.75" hidden="1" customHeight="1" x14ac:dyDescent="0.25">
      <c r="A47" s="118" t="s">
        <v>16</v>
      </c>
      <c r="B47" s="6" t="s">
        <v>212</v>
      </c>
      <c r="C47" s="6" t="s">
        <v>35</v>
      </c>
      <c r="D47" s="6" t="s">
        <v>37</v>
      </c>
      <c r="E47" s="6" t="s">
        <v>214</v>
      </c>
      <c r="F47" s="6" t="s">
        <v>107</v>
      </c>
      <c r="G47" s="7" t="s">
        <v>17</v>
      </c>
      <c r="H47" s="83"/>
      <c r="I47" s="83"/>
      <c r="J47" s="35">
        <f t="shared" si="10"/>
        <v>0</v>
      </c>
      <c r="K47" s="35">
        <f t="shared" si="11"/>
        <v>0</v>
      </c>
      <c r="L47" s="35">
        <f t="shared" si="11"/>
        <v>0</v>
      </c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</row>
    <row r="48" spans="1:43" s="116" customFormat="1" ht="21" hidden="1" customHeight="1" x14ac:dyDescent="0.25">
      <c r="A48" s="118" t="s">
        <v>210</v>
      </c>
      <c r="B48" s="6" t="s">
        <v>212</v>
      </c>
      <c r="C48" s="6" t="s">
        <v>35</v>
      </c>
      <c r="D48" s="6" t="s">
        <v>37</v>
      </c>
      <c r="E48" s="6" t="s">
        <v>214</v>
      </c>
      <c r="F48" s="6" t="s">
        <v>107</v>
      </c>
      <c r="G48" s="7" t="s">
        <v>17</v>
      </c>
      <c r="H48" s="7" t="s">
        <v>32</v>
      </c>
      <c r="I48" s="7"/>
      <c r="J48" s="35">
        <f t="shared" si="10"/>
        <v>0</v>
      </c>
      <c r="K48" s="35">
        <f t="shared" si="11"/>
        <v>0</v>
      </c>
      <c r="L48" s="35">
        <f t="shared" si="11"/>
        <v>0</v>
      </c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</row>
    <row r="49" spans="1:43" s="116" customFormat="1" ht="40.5" hidden="1" customHeight="1" x14ac:dyDescent="0.25">
      <c r="A49" s="120" t="s">
        <v>73</v>
      </c>
      <c r="B49" s="66" t="s">
        <v>212</v>
      </c>
      <c r="C49" s="66" t="s">
        <v>35</v>
      </c>
      <c r="D49" s="66" t="s">
        <v>37</v>
      </c>
      <c r="E49" s="66" t="s">
        <v>214</v>
      </c>
      <c r="F49" s="66" t="s">
        <v>107</v>
      </c>
      <c r="G49" s="83" t="s">
        <v>17</v>
      </c>
      <c r="H49" s="83" t="s">
        <v>32</v>
      </c>
      <c r="I49" s="83" t="s">
        <v>93</v>
      </c>
      <c r="J49" s="88">
        <f>'Прил 2'!J52</f>
        <v>0</v>
      </c>
      <c r="K49" s="88">
        <f>'Прил 2'!K52</f>
        <v>0</v>
      </c>
      <c r="L49" s="88">
        <f>'Прил 2'!L52</f>
        <v>0</v>
      </c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</row>
    <row r="50" spans="1:43" s="116" customFormat="1" ht="40.5" customHeight="1" x14ac:dyDescent="0.25">
      <c r="A50" s="10" t="s">
        <v>262</v>
      </c>
      <c r="B50" s="173" t="s">
        <v>258</v>
      </c>
      <c r="C50" s="173"/>
      <c r="D50" s="173"/>
      <c r="E50" s="176"/>
      <c r="F50" s="216"/>
      <c r="G50" s="173"/>
      <c r="H50" s="173"/>
      <c r="I50" s="173"/>
      <c r="J50" s="35">
        <f>J51+J58+J65</f>
        <v>499.99297000000001</v>
      </c>
      <c r="K50" s="35">
        <f t="shared" ref="K50:L50" si="12">K51+K58+K65</f>
        <v>0</v>
      </c>
      <c r="L50" s="35">
        <f t="shared" si="12"/>
        <v>0</v>
      </c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</row>
    <row r="51" spans="1:43" s="116" customFormat="1" ht="50.25" customHeight="1" x14ac:dyDescent="0.25">
      <c r="A51" s="10" t="s">
        <v>261</v>
      </c>
      <c r="B51" s="173" t="s">
        <v>258</v>
      </c>
      <c r="C51" s="173" t="s">
        <v>35</v>
      </c>
      <c r="D51" s="173" t="s">
        <v>17</v>
      </c>
      <c r="E51" s="176"/>
      <c r="F51" s="216"/>
      <c r="G51" s="173"/>
      <c r="H51" s="173"/>
      <c r="I51" s="173"/>
      <c r="J51" s="35">
        <f t="shared" ref="J51:J56" si="13">J52</f>
        <v>19.99297</v>
      </c>
      <c r="K51" s="35">
        <f t="shared" ref="K51:L56" si="14">K52</f>
        <v>0</v>
      </c>
      <c r="L51" s="35">
        <f t="shared" si="14"/>
        <v>0</v>
      </c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</row>
    <row r="52" spans="1:43" s="116" customFormat="1" ht="18.75" customHeight="1" x14ac:dyDescent="0.25">
      <c r="A52" s="217" t="s">
        <v>57</v>
      </c>
      <c r="B52" s="173" t="s">
        <v>258</v>
      </c>
      <c r="C52" s="173" t="s">
        <v>35</v>
      </c>
      <c r="D52" s="173" t="s">
        <v>17</v>
      </c>
      <c r="E52" s="176" t="s">
        <v>270</v>
      </c>
      <c r="F52" s="216"/>
      <c r="G52" s="173"/>
      <c r="H52" s="173"/>
      <c r="I52" s="173"/>
      <c r="J52" s="35">
        <f t="shared" si="13"/>
        <v>19.99297</v>
      </c>
      <c r="K52" s="35">
        <f t="shared" si="14"/>
        <v>0</v>
      </c>
      <c r="L52" s="35">
        <f t="shared" si="14"/>
        <v>0</v>
      </c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</row>
    <row r="53" spans="1:43" s="116" customFormat="1" ht="33.75" customHeight="1" x14ac:dyDescent="0.25">
      <c r="A53" s="217" t="s">
        <v>104</v>
      </c>
      <c r="B53" s="173" t="s">
        <v>258</v>
      </c>
      <c r="C53" s="173" t="s">
        <v>35</v>
      </c>
      <c r="D53" s="173" t="s">
        <v>17</v>
      </c>
      <c r="E53" s="176" t="s">
        <v>270</v>
      </c>
      <c r="F53" s="173" t="s">
        <v>106</v>
      </c>
      <c r="G53" s="173"/>
      <c r="H53" s="173"/>
      <c r="I53" s="173"/>
      <c r="J53" s="35">
        <f t="shared" si="13"/>
        <v>19.99297</v>
      </c>
      <c r="K53" s="35">
        <f t="shared" si="14"/>
        <v>0</v>
      </c>
      <c r="L53" s="35">
        <f t="shared" si="14"/>
        <v>0</v>
      </c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</row>
    <row r="54" spans="1:43" s="116" customFormat="1" ht="40.5" customHeight="1" x14ac:dyDescent="0.25">
      <c r="A54" s="217" t="s">
        <v>105</v>
      </c>
      <c r="B54" s="173" t="s">
        <v>258</v>
      </c>
      <c r="C54" s="173" t="s">
        <v>35</v>
      </c>
      <c r="D54" s="173" t="s">
        <v>17</v>
      </c>
      <c r="E54" s="176" t="s">
        <v>270</v>
      </c>
      <c r="F54" s="173" t="s">
        <v>107</v>
      </c>
      <c r="G54" s="173"/>
      <c r="H54" s="173"/>
      <c r="I54" s="173"/>
      <c r="J54" s="35">
        <f t="shared" si="13"/>
        <v>19.99297</v>
      </c>
      <c r="K54" s="35">
        <f t="shared" si="14"/>
        <v>0</v>
      </c>
      <c r="L54" s="35">
        <f t="shared" si="14"/>
        <v>0</v>
      </c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</row>
    <row r="55" spans="1:43" s="116" customFormat="1" ht="21" customHeight="1" x14ac:dyDescent="0.25">
      <c r="A55" s="218" t="s">
        <v>55</v>
      </c>
      <c r="B55" s="176" t="s">
        <v>258</v>
      </c>
      <c r="C55" s="173" t="s">
        <v>35</v>
      </c>
      <c r="D55" s="173" t="s">
        <v>17</v>
      </c>
      <c r="E55" s="219">
        <v>43010</v>
      </c>
      <c r="F55" s="220">
        <v>240</v>
      </c>
      <c r="G55" s="221" t="s">
        <v>20</v>
      </c>
      <c r="H55" s="222"/>
      <c r="I55" s="222"/>
      <c r="J55" s="35">
        <f t="shared" si="13"/>
        <v>19.99297</v>
      </c>
      <c r="K55" s="35">
        <f t="shared" si="14"/>
        <v>0</v>
      </c>
      <c r="L55" s="35">
        <f t="shared" si="14"/>
        <v>0</v>
      </c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</row>
    <row r="56" spans="1:43" s="116" customFormat="1" ht="18" customHeight="1" x14ac:dyDescent="0.25">
      <c r="A56" s="223" t="s">
        <v>56</v>
      </c>
      <c r="B56" s="176" t="s">
        <v>258</v>
      </c>
      <c r="C56" s="173" t="s">
        <v>35</v>
      </c>
      <c r="D56" s="173" t="s">
        <v>17</v>
      </c>
      <c r="E56" s="219">
        <v>43010</v>
      </c>
      <c r="F56" s="220">
        <v>240</v>
      </c>
      <c r="G56" s="221" t="s">
        <v>20</v>
      </c>
      <c r="H56" s="222" t="s">
        <v>29</v>
      </c>
      <c r="I56" s="222"/>
      <c r="J56" s="35">
        <f t="shared" si="13"/>
        <v>19.99297</v>
      </c>
      <c r="K56" s="35">
        <f t="shared" si="14"/>
        <v>0</v>
      </c>
      <c r="L56" s="35">
        <f t="shared" si="14"/>
        <v>0</v>
      </c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</row>
    <row r="57" spans="1:43" s="116" customFormat="1" ht="37.5" customHeight="1" x14ac:dyDescent="0.25">
      <c r="A57" s="224" t="s">
        <v>73</v>
      </c>
      <c r="B57" s="225" t="s">
        <v>258</v>
      </c>
      <c r="C57" s="226">
        <v>0</v>
      </c>
      <c r="D57" s="196" t="s">
        <v>17</v>
      </c>
      <c r="E57" s="227">
        <v>43010</v>
      </c>
      <c r="F57" s="226">
        <v>240</v>
      </c>
      <c r="G57" s="228" t="s">
        <v>20</v>
      </c>
      <c r="H57" s="229" t="s">
        <v>29</v>
      </c>
      <c r="I57" s="229" t="s">
        <v>93</v>
      </c>
      <c r="J57" s="88">
        <f>'Прил 2'!J100</f>
        <v>19.99297</v>
      </c>
      <c r="K57" s="88">
        <f>'Прил 2'!K100</f>
        <v>0</v>
      </c>
      <c r="L57" s="88">
        <f>'Прил 2'!L100</f>
        <v>0</v>
      </c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</row>
    <row r="58" spans="1:43" s="116" customFormat="1" ht="53.25" customHeight="1" x14ac:dyDescent="0.25">
      <c r="A58" s="73" t="s">
        <v>264</v>
      </c>
      <c r="B58" s="176" t="s">
        <v>258</v>
      </c>
      <c r="C58" s="220">
        <v>0</v>
      </c>
      <c r="D58" s="173" t="s">
        <v>29</v>
      </c>
      <c r="E58" s="220"/>
      <c r="F58" s="220"/>
      <c r="G58" s="222"/>
      <c r="H58" s="222"/>
      <c r="I58" s="222"/>
      <c r="J58" s="35">
        <f t="shared" ref="J58:J63" si="15">J59</f>
        <v>100</v>
      </c>
      <c r="K58" s="35">
        <f t="shared" ref="K58:L63" si="16">K59</f>
        <v>0</v>
      </c>
      <c r="L58" s="35">
        <f t="shared" si="16"/>
        <v>0</v>
      </c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</row>
    <row r="59" spans="1:43" s="116" customFormat="1" ht="21" customHeight="1" x14ac:dyDescent="0.25">
      <c r="A59" s="217" t="s">
        <v>146</v>
      </c>
      <c r="B59" s="176" t="s">
        <v>258</v>
      </c>
      <c r="C59" s="220">
        <v>0</v>
      </c>
      <c r="D59" s="173" t="s">
        <v>29</v>
      </c>
      <c r="E59" s="176" t="s">
        <v>271</v>
      </c>
      <c r="F59" s="173"/>
      <c r="G59" s="173"/>
      <c r="H59" s="173"/>
      <c r="I59" s="173"/>
      <c r="J59" s="35">
        <f t="shared" si="15"/>
        <v>100</v>
      </c>
      <c r="K59" s="35">
        <f t="shared" si="16"/>
        <v>0</v>
      </c>
      <c r="L59" s="35">
        <f t="shared" si="16"/>
        <v>0</v>
      </c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</row>
    <row r="60" spans="1:43" s="116" customFormat="1" ht="40.5" customHeight="1" x14ac:dyDescent="0.25">
      <c r="A60" s="217" t="s">
        <v>104</v>
      </c>
      <c r="B60" s="176" t="s">
        <v>258</v>
      </c>
      <c r="C60" s="220">
        <v>0</v>
      </c>
      <c r="D60" s="173" t="s">
        <v>29</v>
      </c>
      <c r="E60" s="176" t="s">
        <v>271</v>
      </c>
      <c r="F60" s="173" t="s">
        <v>106</v>
      </c>
      <c r="G60" s="173"/>
      <c r="H60" s="173"/>
      <c r="I60" s="173"/>
      <c r="J60" s="35">
        <f t="shared" si="15"/>
        <v>100</v>
      </c>
      <c r="K60" s="35">
        <f t="shared" si="16"/>
        <v>0</v>
      </c>
      <c r="L60" s="35">
        <f t="shared" si="16"/>
        <v>0</v>
      </c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5"/>
      <c r="AI60" s="115"/>
      <c r="AJ60" s="115"/>
      <c r="AK60" s="115"/>
      <c r="AL60" s="115"/>
      <c r="AM60" s="115"/>
      <c r="AN60" s="115"/>
      <c r="AO60" s="115"/>
      <c r="AP60" s="115"/>
      <c r="AQ60" s="115"/>
    </row>
    <row r="61" spans="1:43" s="116" customFormat="1" ht="35.25" customHeight="1" x14ac:dyDescent="0.25">
      <c r="A61" s="217" t="s">
        <v>105</v>
      </c>
      <c r="B61" s="176" t="s">
        <v>258</v>
      </c>
      <c r="C61" s="220">
        <v>0</v>
      </c>
      <c r="D61" s="173" t="s">
        <v>29</v>
      </c>
      <c r="E61" s="176" t="s">
        <v>271</v>
      </c>
      <c r="F61" s="173" t="s">
        <v>107</v>
      </c>
      <c r="G61" s="173"/>
      <c r="H61" s="173"/>
      <c r="I61" s="173"/>
      <c r="J61" s="35">
        <f t="shared" si="15"/>
        <v>100</v>
      </c>
      <c r="K61" s="35">
        <f t="shared" si="16"/>
        <v>0</v>
      </c>
      <c r="L61" s="35">
        <f t="shared" si="16"/>
        <v>0</v>
      </c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</row>
    <row r="62" spans="1:43" s="116" customFormat="1" ht="22.5" customHeight="1" x14ac:dyDescent="0.25">
      <c r="A62" s="218" t="s">
        <v>55</v>
      </c>
      <c r="B62" s="176" t="s">
        <v>258</v>
      </c>
      <c r="C62" s="220">
        <v>0</v>
      </c>
      <c r="D62" s="173" t="s">
        <v>29</v>
      </c>
      <c r="E62" s="176" t="s">
        <v>271</v>
      </c>
      <c r="F62" s="220">
        <v>240</v>
      </c>
      <c r="G62" s="221" t="s">
        <v>20</v>
      </c>
      <c r="H62" s="222"/>
      <c r="I62" s="222"/>
      <c r="J62" s="35">
        <f t="shared" si="15"/>
        <v>100</v>
      </c>
      <c r="K62" s="35">
        <f t="shared" si="16"/>
        <v>0</v>
      </c>
      <c r="L62" s="35">
        <f t="shared" si="16"/>
        <v>0</v>
      </c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5"/>
      <c r="AI62" s="115"/>
      <c r="AJ62" s="115"/>
      <c r="AK62" s="115"/>
      <c r="AL62" s="115"/>
      <c r="AM62" s="115"/>
      <c r="AN62" s="115"/>
      <c r="AO62" s="115"/>
      <c r="AP62" s="115"/>
      <c r="AQ62" s="115"/>
    </row>
    <row r="63" spans="1:43" s="116" customFormat="1" ht="20.25" customHeight="1" x14ac:dyDescent="0.25">
      <c r="A63" s="223" t="s">
        <v>56</v>
      </c>
      <c r="B63" s="176" t="s">
        <v>258</v>
      </c>
      <c r="C63" s="220">
        <v>0</v>
      </c>
      <c r="D63" s="173" t="s">
        <v>29</v>
      </c>
      <c r="E63" s="219">
        <v>43040</v>
      </c>
      <c r="F63" s="220">
        <v>240</v>
      </c>
      <c r="G63" s="221" t="s">
        <v>20</v>
      </c>
      <c r="H63" s="222" t="s">
        <v>29</v>
      </c>
      <c r="I63" s="222"/>
      <c r="J63" s="35">
        <f t="shared" si="15"/>
        <v>100</v>
      </c>
      <c r="K63" s="35">
        <f t="shared" si="16"/>
        <v>0</v>
      </c>
      <c r="L63" s="35">
        <f t="shared" si="16"/>
        <v>0</v>
      </c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</row>
    <row r="64" spans="1:43" s="116" customFormat="1" ht="40.5" customHeight="1" x14ac:dyDescent="0.25">
      <c r="A64" s="224" t="s">
        <v>73</v>
      </c>
      <c r="B64" s="225" t="s">
        <v>258</v>
      </c>
      <c r="C64" s="226">
        <v>0</v>
      </c>
      <c r="D64" s="196" t="s">
        <v>29</v>
      </c>
      <c r="E64" s="227">
        <v>43040</v>
      </c>
      <c r="F64" s="226">
        <v>240</v>
      </c>
      <c r="G64" s="228" t="s">
        <v>20</v>
      </c>
      <c r="H64" s="229" t="s">
        <v>29</v>
      </c>
      <c r="I64" s="229" t="s">
        <v>93</v>
      </c>
      <c r="J64" s="88">
        <f>'Прил 2'!J104</f>
        <v>100</v>
      </c>
      <c r="K64" s="88">
        <f>'Прил 2'!K104</f>
        <v>0</v>
      </c>
      <c r="L64" s="88">
        <f>'Прил 2'!L104</f>
        <v>0</v>
      </c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5"/>
      <c r="AH64" s="115"/>
      <c r="AI64" s="115"/>
      <c r="AJ64" s="115"/>
      <c r="AK64" s="115"/>
      <c r="AL64" s="115"/>
      <c r="AM64" s="115"/>
      <c r="AN64" s="115"/>
      <c r="AO64" s="115"/>
      <c r="AP64" s="115"/>
      <c r="AQ64" s="115"/>
    </row>
    <row r="65" spans="1:43" s="116" customFormat="1" ht="142.5" customHeight="1" x14ac:dyDescent="0.25">
      <c r="A65" s="10" t="s">
        <v>265</v>
      </c>
      <c r="B65" s="176" t="s">
        <v>258</v>
      </c>
      <c r="C65" s="220">
        <v>0</v>
      </c>
      <c r="D65" s="173" t="s">
        <v>18</v>
      </c>
      <c r="E65" s="220"/>
      <c r="F65" s="220"/>
      <c r="G65" s="222"/>
      <c r="H65" s="222"/>
      <c r="I65" s="222"/>
      <c r="J65" s="35">
        <f>J66+J72</f>
        <v>380</v>
      </c>
      <c r="K65" s="35">
        <f t="shared" ref="K65:L65" si="17">K66+K72</f>
        <v>0</v>
      </c>
      <c r="L65" s="35">
        <f t="shared" si="17"/>
        <v>0</v>
      </c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</row>
    <row r="66" spans="1:43" s="116" customFormat="1" ht="22.5" customHeight="1" x14ac:dyDescent="0.25">
      <c r="A66" s="217" t="s">
        <v>146</v>
      </c>
      <c r="B66" s="176" t="s">
        <v>258</v>
      </c>
      <c r="C66" s="220">
        <v>0</v>
      </c>
      <c r="D66" s="173" t="s">
        <v>18</v>
      </c>
      <c r="E66" s="176" t="s">
        <v>271</v>
      </c>
      <c r="F66" s="173"/>
      <c r="G66" s="173"/>
      <c r="H66" s="173"/>
      <c r="I66" s="173"/>
      <c r="J66" s="35">
        <f>J67</f>
        <v>200</v>
      </c>
      <c r="K66" s="35">
        <f t="shared" ref="K66:L70" si="18">K67</f>
        <v>0</v>
      </c>
      <c r="L66" s="35">
        <f t="shared" si="18"/>
        <v>0</v>
      </c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5"/>
      <c r="AL66" s="115"/>
      <c r="AM66" s="115"/>
      <c r="AN66" s="115"/>
      <c r="AO66" s="115"/>
      <c r="AP66" s="115"/>
      <c r="AQ66" s="115"/>
    </row>
    <row r="67" spans="1:43" s="116" customFormat="1" ht="37.5" customHeight="1" x14ac:dyDescent="0.25">
      <c r="A67" s="217" t="s">
        <v>104</v>
      </c>
      <c r="B67" s="176" t="s">
        <v>258</v>
      </c>
      <c r="C67" s="220">
        <v>0</v>
      </c>
      <c r="D67" s="173" t="s">
        <v>18</v>
      </c>
      <c r="E67" s="176" t="s">
        <v>271</v>
      </c>
      <c r="F67" s="173" t="s">
        <v>106</v>
      </c>
      <c r="G67" s="173"/>
      <c r="H67" s="173"/>
      <c r="I67" s="173"/>
      <c r="J67" s="35">
        <f>J68</f>
        <v>200</v>
      </c>
      <c r="K67" s="35">
        <f t="shared" si="18"/>
        <v>0</v>
      </c>
      <c r="L67" s="35">
        <f t="shared" si="18"/>
        <v>0</v>
      </c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</row>
    <row r="68" spans="1:43" s="116" customFormat="1" ht="35.25" customHeight="1" x14ac:dyDescent="0.25">
      <c r="A68" s="217" t="s">
        <v>105</v>
      </c>
      <c r="B68" s="176" t="s">
        <v>258</v>
      </c>
      <c r="C68" s="220">
        <v>0</v>
      </c>
      <c r="D68" s="173" t="s">
        <v>18</v>
      </c>
      <c r="E68" s="176" t="s">
        <v>271</v>
      </c>
      <c r="F68" s="173" t="s">
        <v>107</v>
      </c>
      <c r="G68" s="173"/>
      <c r="H68" s="173"/>
      <c r="I68" s="173"/>
      <c r="J68" s="35">
        <f>J69</f>
        <v>200</v>
      </c>
      <c r="K68" s="35">
        <f t="shared" si="18"/>
        <v>0</v>
      </c>
      <c r="L68" s="35">
        <f t="shared" si="18"/>
        <v>0</v>
      </c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5"/>
      <c r="AI68" s="115"/>
      <c r="AJ68" s="115"/>
      <c r="AK68" s="115"/>
      <c r="AL68" s="115"/>
      <c r="AM68" s="115"/>
      <c r="AN68" s="115"/>
      <c r="AO68" s="115"/>
      <c r="AP68" s="115"/>
      <c r="AQ68" s="115"/>
    </row>
    <row r="69" spans="1:43" s="116" customFormat="1" ht="18" customHeight="1" x14ac:dyDescent="0.25">
      <c r="A69" s="218" t="s">
        <v>55</v>
      </c>
      <c r="B69" s="176" t="s">
        <v>258</v>
      </c>
      <c r="C69" s="220">
        <v>0</v>
      </c>
      <c r="D69" s="173" t="s">
        <v>18</v>
      </c>
      <c r="E69" s="176" t="s">
        <v>271</v>
      </c>
      <c r="F69" s="220">
        <v>240</v>
      </c>
      <c r="G69" s="221" t="s">
        <v>20</v>
      </c>
      <c r="H69" s="222"/>
      <c r="I69" s="222"/>
      <c r="J69" s="35">
        <f>J70</f>
        <v>200</v>
      </c>
      <c r="K69" s="35">
        <f t="shared" si="18"/>
        <v>0</v>
      </c>
      <c r="L69" s="35">
        <f t="shared" si="18"/>
        <v>0</v>
      </c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5"/>
    </row>
    <row r="70" spans="1:43" s="116" customFormat="1" ht="15.75" customHeight="1" x14ac:dyDescent="0.25">
      <c r="A70" s="223" t="s">
        <v>56</v>
      </c>
      <c r="B70" s="176" t="s">
        <v>258</v>
      </c>
      <c r="C70" s="220">
        <v>0</v>
      </c>
      <c r="D70" s="173" t="s">
        <v>18</v>
      </c>
      <c r="E70" s="219">
        <v>43040</v>
      </c>
      <c r="F70" s="220">
        <v>240</v>
      </c>
      <c r="G70" s="221" t="s">
        <v>20</v>
      </c>
      <c r="H70" s="222" t="s">
        <v>29</v>
      </c>
      <c r="I70" s="222"/>
      <c r="J70" s="35">
        <f>J71</f>
        <v>200</v>
      </c>
      <c r="K70" s="35">
        <f t="shared" si="18"/>
        <v>0</v>
      </c>
      <c r="L70" s="35">
        <f t="shared" si="18"/>
        <v>0</v>
      </c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</row>
    <row r="71" spans="1:43" s="116" customFormat="1" ht="40.5" customHeight="1" x14ac:dyDescent="0.25">
      <c r="A71" s="224" t="s">
        <v>73</v>
      </c>
      <c r="B71" s="225" t="s">
        <v>258</v>
      </c>
      <c r="C71" s="226">
        <v>0</v>
      </c>
      <c r="D71" s="196" t="s">
        <v>18</v>
      </c>
      <c r="E71" s="227">
        <v>43040</v>
      </c>
      <c r="F71" s="226">
        <v>240</v>
      </c>
      <c r="G71" s="228" t="s">
        <v>20</v>
      </c>
      <c r="H71" s="229" t="s">
        <v>29</v>
      </c>
      <c r="I71" s="229" t="s">
        <v>93</v>
      </c>
      <c r="J71" s="88">
        <f>'Прил 2'!J108</f>
        <v>200</v>
      </c>
      <c r="K71" s="88">
        <f>'Прил 2'!K108</f>
        <v>0</v>
      </c>
      <c r="L71" s="88">
        <f>'Прил 2'!L108</f>
        <v>0</v>
      </c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</row>
    <row r="72" spans="1:43" s="116" customFormat="1" ht="40.5" customHeight="1" x14ac:dyDescent="0.25">
      <c r="A72" s="10" t="s">
        <v>263</v>
      </c>
      <c r="B72" s="176" t="s">
        <v>258</v>
      </c>
      <c r="C72" s="220">
        <v>0</v>
      </c>
      <c r="D72" s="173" t="s">
        <v>18</v>
      </c>
      <c r="E72" s="220">
        <v>44206</v>
      </c>
      <c r="F72" s="220"/>
      <c r="G72" s="222"/>
      <c r="H72" s="222"/>
      <c r="I72" s="222"/>
      <c r="J72" s="35">
        <f>J73</f>
        <v>180</v>
      </c>
      <c r="K72" s="35">
        <f t="shared" ref="K72:L76" si="19">K73</f>
        <v>0</v>
      </c>
      <c r="L72" s="35">
        <f t="shared" si="19"/>
        <v>0</v>
      </c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5"/>
      <c r="Z72" s="115"/>
      <c r="AA72" s="115"/>
      <c r="AB72" s="115"/>
      <c r="AC72" s="115"/>
      <c r="AD72" s="115"/>
      <c r="AE72" s="115"/>
      <c r="AF72" s="115"/>
      <c r="AG72" s="115"/>
      <c r="AH72" s="115"/>
      <c r="AI72" s="115"/>
      <c r="AJ72" s="115"/>
      <c r="AK72" s="115"/>
      <c r="AL72" s="115"/>
      <c r="AM72" s="115"/>
      <c r="AN72" s="115"/>
      <c r="AO72" s="115"/>
      <c r="AP72" s="115"/>
      <c r="AQ72" s="115"/>
    </row>
    <row r="73" spans="1:43" s="116" customFormat="1" ht="40.5" customHeight="1" x14ac:dyDescent="0.25">
      <c r="A73" s="217" t="s">
        <v>104</v>
      </c>
      <c r="B73" s="176" t="s">
        <v>258</v>
      </c>
      <c r="C73" s="220">
        <v>0</v>
      </c>
      <c r="D73" s="173" t="s">
        <v>18</v>
      </c>
      <c r="E73" s="176" t="s">
        <v>272</v>
      </c>
      <c r="F73" s="173" t="s">
        <v>106</v>
      </c>
      <c r="G73" s="173"/>
      <c r="H73" s="173"/>
      <c r="I73" s="173"/>
      <c r="J73" s="35">
        <f>J74</f>
        <v>180</v>
      </c>
      <c r="K73" s="35">
        <f t="shared" si="19"/>
        <v>0</v>
      </c>
      <c r="L73" s="35">
        <f t="shared" si="19"/>
        <v>0</v>
      </c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</row>
    <row r="74" spans="1:43" s="116" customFormat="1" ht="40.5" customHeight="1" x14ac:dyDescent="0.25">
      <c r="A74" s="217" t="s">
        <v>105</v>
      </c>
      <c r="B74" s="176" t="s">
        <v>258</v>
      </c>
      <c r="C74" s="220">
        <v>0</v>
      </c>
      <c r="D74" s="173" t="s">
        <v>18</v>
      </c>
      <c r="E74" s="176" t="s">
        <v>272</v>
      </c>
      <c r="F74" s="173" t="s">
        <v>107</v>
      </c>
      <c r="G74" s="173"/>
      <c r="H74" s="173"/>
      <c r="I74" s="173"/>
      <c r="J74" s="35">
        <f>J75</f>
        <v>180</v>
      </c>
      <c r="K74" s="35">
        <f t="shared" si="19"/>
        <v>0</v>
      </c>
      <c r="L74" s="35">
        <f t="shared" si="19"/>
        <v>0</v>
      </c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</row>
    <row r="75" spans="1:43" s="116" customFormat="1" ht="19.5" customHeight="1" x14ac:dyDescent="0.25">
      <c r="A75" s="218" t="s">
        <v>55</v>
      </c>
      <c r="B75" s="176" t="s">
        <v>258</v>
      </c>
      <c r="C75" s="220">
        <v>0</v>
      </c>
      <c r="D75" s="173" t="s">
        <v>18</v>
      </c>
      <c r="E75" s="176" t="s">
        <v>272</v>
      </c>
      <c r="F75" s="220">
        <v>240</v>
      </c>
      <c r="G75" s="221" t="s">
        <v>20</v>
      </c>
      <c r="H75" s="222"/>
      <c r="I75" s="222"/>
      <c r="J75" s="35">
        <f>J76</f>
        <v>180</v>
      </c>
      <c r="K75" s="35">
        <f t="shared" si="19"/>
        <v>0</v>
      </c>
      <c r="L75" s="35">
        <f t="shared" si="19"/>
        <v>0</v>
      </c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  <c r="AQ75" s="115"/>
    </row>
    <row r="76" spans="1:43" s="116" customFormat="1" ht="19.5" customHeight="1" x14ac:dyDescent="0.25">
      <c r="A76" s="223" t="s">
        <v>56</v>
      </c>
      <c r="B76" s="176" t="s">
        <v>258</v>
      </c>
      <c r="C76" s="220">
        <v>0</v>
      </c>
      <c r="D76" s="173" t="s">
        <v>18</v>
      </c>
      <c r="E76" s="219">
        <v>44206</v>
      </c>
      <c r="F76" s="220">
        <v>240</v>
      </c>
      <c r="G76" s="221" t="s">
        <v>20</v>
      </c>
      <c r="H76" s="222" t="s">
        <v>29</v>
      </c>
      <c r="I76" s="222"/>
      <c r="J76" s="35">
        <f>J77</f>
        <v>180</v>
      </c>
      <c r="K76" s="35">
        <f t="shared" si="19"/>
        <v>0</v>
      </c>
      <c r="L76" s="35">
        <f t="shared" si="19"/>
        <v>0</v>
      </c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5"/>
      <c r="Z76" s="115"/>
      <c r="AA76" s="115"/>
      <c r="AB76" s="115"/>
      <c r="AC76" s="115"/>
      <c r="AD76" s="115"/>
      <c r="AE76" s="115"/>
      <c r="AF76" s="115"/>
      <c r="AG76" s="115"/>
      <c r="AH76" s="115"/>
      <c r="AI76" s="115"/>
      <c r="AJ76" s="115"/>
      <c r="AK76" s="115"/>
      <c r="AL76" s="115"/>
      <c r="AM76" s="115"/>
      <c r="AN76" s="115"/>
      <c r="AO76" s="115"/>
      <c r="AP76" s="115"/>
      <c r="AQ76" s="115"/>
    </row>
    <row r="77" spans="1:43" s="116" customFormat="1" ht="40.5" customHeight="1" x14ac:dyDescent="0.25">
      <c r="A77" s="224" t="s">
        <v>73</v>
      </c>
      <c r="B77" s="225" t="s">
        <v>258</v>
      </c>
      <c r="C77" s="226">
        <v>0</v>
      </c>
      <c r="D77" s="196" t="s">
        <v>18</v>
      </c>
      <c r="E77" s="227">
        <v>44206</v>
      </c>
      <c r="F77" s="226">
        <v>240</v>
      </c>
      <c r="G77" s="228" t="s">
        <v>20</v>
      </c>
      <c r="H77" s="229" t="s">
        <v>29</v>
      </c>
      <c r="I77" s="229" t="s">
        <v>93</v>
      </c>
      <c r="J77" s="88">
        <f>'Прил 2'!J111</f>
        <v>180</v>
      </c>
      <c r="K77" s="88">
        <f>'Прил 2'!K111</f>
        <v>0</v>
      </c>
      <c r="L77" s="88">
        <f>'Прил 2'!L111</f>
        <v>0</v>
      </c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  <c r="AJ77" s="115"/>
      <c r="AK77" s="115"/>
      <c r="AL77" s="115"/>
      <c r="AM77" s="115"/>
      <c r="AN77" s="115"/>
      <c r="AO77" s="115"/>
      <c r="AP77" s="115"/>
      <c r="AQ77" s="115"/>
    </row>
    <row r="78" spans="1:43" s="116" customFormat="1" ht="31.5" customHeight="1" x14ac:dyDescent="0.25">
      <c r="A78" s="73" t="s">
        <v>231</v>
      </c>
      <c r="B78" s="6" t="s">
        <v>228</v>
      </c>
      <c r="C78" s="7"/>
      <c r="D78" s="7"/>
      <c r="E78" s="7"/>
      <c r="F78" s="98"/>
      <c r="G78" s="83"/>
      <c r="H78" s="83"/>
      <c r="I78" s="83"/>
      <c r="J78" s="35">
        <f t="shared" ref="J78:J83" si="20">J79</f>
        <v>0.5</v>
      </c>
      <c r="K78" s="35">
        <f t="shared" ref="K78:L83" si="21">K79</f>
        <v>0.5</v>
      </c>
      <c r="L78" s="35">
        <f t="shared" si="21"/>
        <v>0.5</v>
      </c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5"/>
      <c r="Z78" s="115"/>
      <c r="AA78" s="115"/>
      <c r="AB78" s="115"/>
      <c r="AC78" s="115"/>
      <c r="AD78" s="115"/>
      <c r="AE78" s="115"/>
      <c r="AF78" s="115"/>
      <c r="AG78" s="115"/>
      <c r="AH78" s="115"/>
      <c r="AI78" s="115"/>
      <c r="AJ78" s="115"/>
      <c r="AK78" s="115"/>
      <c r="AL78" s="115"/>
      <c r="AM78" s="115"/>
      <c r="AN78" s="115"/>
      <c r="AO78" s="115"/>
      <c r="AP78" s="115"/>
      <c r="AQ78" s="115"/>
    </row>
    <row r="79" spans="1:43" s="116" customFormat="1" ht="34.5" customHeight="1" x14ac:dyDescent="0.25">
      <c r="A79" s="73" t="s">
        <v>229</v>
      </c>
      <c r="B79" s="6" t="s">
        <v>228</v>
      </c>
      <c r="C79" s="7" t="s">
        <v>35</v>
      </c>
      <c r="D79" s="7" t="s">
        <v>35</v>
      </c>
      <c r="E79" s="7" t="s">
        <v>230</v>
      </c>
      <c r="F79" s="98"/>
      <c r="G79" s="83"/>
      <c r="H79" s="83"/>
      <c r="I79" s="83"/>
      <c r="J79" s="35">
        <f t="shared" si="20"/>
        <v>0.5</v>
      </c>
      <c r="K79" s="35">
        <f t="shared" si="21"/>
        <v>0.5</v>
      </c>
      <c r="L79" s="35">
        <f t="shared" si="21"/>
        <v>0.5</v>
      </c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5"/>
      <c r="AI79" s="115"/>
      <c r="AJ79" s="115"/>
      <c r="AK79" s="115"/>
      <c r="AL79" s="115"/>
      <c r="AM79" s="115"/>
      <c r="AN79" s="115"/>
      <c r="AO79" s="115"/>
      <c r="AP79" s="115"/>
      <c r="AQ79" s="115"/>
    </row>
    <row r="80" spans="1:43" s="116" customFormat="1" ht="36" customHeight="1" x14ac:dyDescent="0.25">
      <c r="A80" s="73" t="s">
        <v>104</v>
      </c>
      <c r="B80" s="6" t="s">
        <v>228</v>
      </c>
      <c r="C80" s="6" t="s">
        <v>35</v>
      </c>
      <c r="D80" s="6" t="s">
        <v>37</v>
      </c>
      <c r="E80" s="6" t="s">
        <v>230</v>
      </c>
      <c r="F80" s="6" t="s">
        <v>106</v>
      </c>
      <c r="G80" s="83"/>
      <c r="H80" s="83"/>
      <c r="I80" s="83"/>
      <c r="J80" s="35">
        <f t="shared" si="20"/>
        <v>0.5</v>
      </c>
      <c r="K80" s="35">
        <f t="shared" si="21"/>
        <v>0.5</v>
      </c>
      <c r="L80" s="35">
        <f t="shared" si="21"/>
        <v>0.5</v>
      </c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115"/>
      <c r="X80" s="115"/>
      <c r="Y80" s="115"/>
      <c r="Z80" s="115"/>
      <c r="AA80" s="115"/>
      <c r="AB80" s="115"/>
      <c r="AC80" s="115"/>
      <c r="AD80" s="115"/>
      <c r="AE80" s="115"/>
      <c r="AF80" s="115"/>
      <c r="AG80" s="115"/>
      <c r="AH80" s="115"/>
      <c r="AI80" s="115"/>
      <c r="AJ80" s="115"/>
      <c r="AK80" s="115"/>
      <c r="AL80" s="115"/>
      <c r="AM80" s="115"/>
      <c r="AN80" s="115"/>
      <c r="AO80" s="115"/>
      <c r="AP80" s="115"/>
      <c r="AQ80" s="115"/>
    </row>
    <row r="81" spans="1:43" s="116" customFormat="1" ht="33" customHeight="1" x14ac:dyDescent="0.25">
      <c r="A81" s="73" t="s">
        <v>105</v>
      </c>
      <c r="B81" s="6" t="s">
        <v>228</v>
      </c>
      <c r="C81" s="6" t="s">
        <v>35</v>
      </c>
      <c r="D81" s="6" t="s">
        <v>37</v>
      </c>
      <c r="E81" s="6" t="s">
        <v>230</v>
      </c>
      <c r="F81" s="6" t="s">
        <v>107</v>
      </c>
      <c r="G81" s="83"/>
      <c r="H81" s="83"/>
      <c r="I81" s="83"/>
      <c r="J81" s="35">
        <f t="shared" si="20"/>
        <v>0.5</v>
      </c>
      <c r="K81" s="35">
        <f t="shared" si="21"/>
        <v>0.5</v>
      </c>
      <c r="L81" s="35">
        <f t="shared" si="21"/>
        <v>0.5</v>
      </c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5"/>
      <c r="AI81" s="115"/>
      <c r="AJ81" s="115"/>
      <c r="AK81" s="115"/>
      <c r="AL81" s="115"/>
      <c r="AM81" s="115"/>
      <c r="AN81" s="115"/>
      <c r="AO81" s="115"/>
      <c r="AP81" s="115"/>
      <c r="AQ81" s="115"/>
    </row>
    <row r="82" spans="1:43" s="116" customFormat="1" ht="17.25" customHeight="1" x14ac:dyDescent="0.25">
      <c r="A82" s="118" t="s">
        <v>16</v>
      </c>
      <c r="B82" s="6" t="s">
        <v>228</v>
      </c>
      <c r="C82" s="6" t="s">
        <v>35</v>
      </c>
      <c r="D82" s="6" t="s">
        <v>37</v>
      </c>
      <c r="E82" s="6" t="s">
        <v>230</v>
      </c>
      <c r="F82" s="6" t="s">
        <v>107</v>
      </c>
      <c r="G82" s="7" t="s">
        <v>17</v>
      </c>
      <c r="H82" s="83"/>
      <c r="I82" s="83"/>
      <c r="J82" s="35">
        <f t="shared" si="20"/>
        <v>0.5</v>
      </c>
      <c r="K82" s="35">
        <f t="shared" si="21"/>
        <v>0.5</v>
      </c>
      <c r="L82" s="35">
        <f t="shared" si="21"/>
        <v>0.5</v>
      </c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</row>
    <row r="83" spans="1:43" s="116" customFormat="1" ht="18.75" customHeight="1" x14ac:dyDescent="0.25">
      <c r="A83" s="118" t="s">
        <v>210</v>
      </c>
      <c r="B83" s="6" t="s">
        <v>228</v>
      </c>
      <c r="C83" s="6" t="s">
        <v>35</v>
      </c>
      <c r="D83" s="6" t="s">
        <v>37</v>
      </c>
      <c r="E83" s="6" t="s">
        <v>230</v>
      </c>
      <c r="F83" s="6" t="s">
        <v>107</v>
      </c>
      <c r="G83" s="7" t="s">
        <v>17</v>
      </c>
      <c r="H83" s="7" t="s">
        <v>32</v>
      </c>
      <c r="I83" s="83"/>
      <c r="J83" s="35">
        <f t="shared" si="20"/>
        <v>0.5</v>
      </c>
      <c r="K83" s="35">
        <f t="shared" si="21"/>
        <v>0.5</v>
      </c>
      <c r="L83" s="35">
        <f t="shared" si="21"/>
        <v>0.5</v>
      </c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5"/>
      <c r="AI83" s="115"/>
      <c r="AJ83" s="115"/>
      <c r="AK83" s="115"/>
      <c r="AL83" s="115"/>
      <c r="AM83" s="115"/>
      <c r="AN83" s="115"/>
      <c r="AO83" s="115"/>
      <c r="AP83" s="115"/>
      <c r="AQ83" s="115"/>
    </row>
    <row r="84" spans="1:43" s="116" customFormat="1" ht="40.5" customHeight="1" x14ac:dyDescent="0.25">
      <c r="A84" s="120" t="s">
        <v>73</v>
      </c>
      <c r="B84" s="182" t="s">
        <v>228</v>
      </c>
      <c r="C84" s="66" t="s">
        <v>35</v>
      </c>
      <c r="D84" s="83" t="s">
        <v>37</v>
      </c>
      <c r="E84" s="94">
        <v>42300</v>
      </c>
      <c r="F84" s="66" t="s">
        <v>107</v>
      </c>
      <c r="G84" s="210" t="s">
        <v>17</v>
      </c>
      <c r="H84" s="211" t="s">
        <v>32</v>
      </c>
      <c r="I84" s="83" t="s">
        <v>93</v>
      </c>
      <c r="J84" s="88">
        <f>'Прил 2'!J56</f>
        <v>0.5</v>
      </c>
      <c r="K84" s="88">
        <f>'Прил 2'!K56</f>
        <v>0.5</v>
      </c>
      <c r="L84" s="88">
        <f>'Прил 2'!L56</f>
        <v>0.5</v>
      </c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115"/>
      <c r="X84" s="115"/>
      <c r="Y84" s="115"/>
      <c r="Z84" s="115"/>
      <c r="AA84" s="115"/>
      <c r="AB84" s="115"/>
      <c r="AC84" s="115"/>
      <c r="AD84" s="115"/>
      <c r="AE84" s="115"/>
      <c r="AF84" s="115"/>
      <c r="AG84" s="115"/>
      <c r="AH84" s="115"/>
      <c r="AI84" s="115"/>
      <c r="AJ84" s="115"/>
      <c r="AK84" s="115"/>
      <c r="AL84" s="115"/>
      <c r="AM84" s="115"/>
      <c r="AN84" s="115"/>
      <c r="AO84" s="115"/>
      <c r="AP84" s="115"/>
      <c r="AQ84" s="115"/>
    </row>
    <row r="85" spans="1:43" ht="20.25" customHeight="1" x14ac:dyDescent="0.25">
      <c r="A85" s="70" t="s">
        <v>147</v>
      </c>
      <c r="B85" s="6" t="s">
        <v>34</v>
      </c>
      <c r="C85" s="6"/>
      <c r="D85" s="7"/>
      <c r="E85" s="7"/>
      <c r="F85" s="7"/>
      <c r="G85" s="6"/>
      <c r="H85" s="6"/>
      <c r="I85" s="117"/>
      <c r="J85" s="35">
        <f>J86+J99</f>
        <v>2221.5674800000002</v>
      </c>
      <c r="K85" s="35">
        <f>K86+K99</f>
        <v>968.74120999999991</v>
      </c>
      <c r="L85" s="35">
        <f>L86+L99</f>
        <v>962.88945000000012</v>
      </c>
    </row>
    <row r="86" spans="1:43" ht="15.75" x14ac:dyDescent="0.25">
      <c r="A86" s="118" t="s">
        <v>139</v>
      </c>
      <c r="B86" s="6">
        <v>65</v>
      </c>
      <c r="C86" s="6">
        <v>1</v>
      </c>
      <c r="D86" s="66"/>
      <c r="E86" s="66"/>
      <c r="F86" s="66"/>
      <c r="G86" s="6"/>
      <c r="H86" s="6"/>
      <c r="I86" s="117"/>
      <c r="J86" s="35">
        <f>J87+J93</f>
        <v>667.9</v>
      </c>
      <c r="K86" s="35">
        <f t="shared" ref="K86:L86" si="22">K87</f>
        <v>356.8</v>
      </c>
      <c r="L86" s="35">
        <f t="shared" si="22"/>
        <v>356.8</v>
      </c>
    </row>
    <row r="87" spans="1:43" ht="31.5" x14ac:dyDescent="0.25">
      <c r="A87" s="118" t="s">
        <v>36</v>
      </c>
      <c r="B87" s="7" t="s">
        <v>34</v>
      </c>
      <c r="C87" s="7" t="s">
        <v>24</v>
      </c>
      <c r="D87" s="7" t="s">
        <v>37</v>
      </c>
      <c r="E87" s="7" t="s">
        <v>38</v>
      </c>
      <c r="F87" s="7"/>
      <c r="G87" s="7"/>
      <c r="H87" s="7"/>
      <c r="I87" s="7"/>
      <c r="J87" s="35">
        <f>J90</f>
        <v>377.9</v>
      </c>
      <c r="K87" s="35">
        <f>K90</f>
        <v>356.8</v>
      </c>
      <c r="L87" s="35">
        <f>L90</f>
        <v>356.8</v>
      </c>
    </row>
    <row r="88" spans="1:43" ht="63" x14ac:dyDescent="0.25">
      <c r="A88" s="74" t="s">
        <v>108</v>
      </c>
      <c r="B88" s="6">
        <v>65</v>
      </c>
      <c r="C88" s="6">
        <v>1</v>
      </c>
      <c r="D88" s="7" t="s">
        <v>37</v>
      </c>
      <c r="E88" s="6">
        <v>41150</v>
      </c>
      <c r="F88" s="7" t="s">
        <v>110</v>
      </c>
      <c r="G88" s="7"/>
      <c r="H88" s="7"/>
      <c r="I88" s="7"/>
      <c r="J88" s="35">
        <f>J89</f>
        <v>377.9</v>
      </c>
      <c r="K88" s="35">
        <f t="shared" ref="K88:L88" si="23">K89</f>
        <v>356.8</v>
      </c>
      <c r="L88" s="35">
        <f t="shared" si="23"/>
        <v>356.8</v>
      </c>
    </row>
    <row r="89" spans="1:43" ht="31.5" x14ac:dyDescent="0.25">
      <c r="A89" s="74" t="s">
        <v>109</v>
      </c>
      <c r="B89" s="6">
        <v>65</v>
      </c>
      <c r="C89" s="6">
        <v>1</v>
      </c>
      <c r="D89" s="7" t="s">
        <v>37</v>
      </c>
      <c r="E89" s="6">
        <v>41150</v>
      </c>
      <c r="F89" s="7" t="s">
        <v>111</v>
      </c>
      <c r="G89" s="7"/>
      <c r="H89" s="7"/>
      <c r="I89" s="7"/>
      <c r="J89" s="35">
        <f>J90</f>
        <v>377.9</v>
      </c>
      <c r="K89" s="35">
        <f t="shared" ref="K89:L89" si="24">K90</f>
        <v>356.8</v>
      </c>
      <c r="L89" s="35">
        <f t="shared" si="24"/>
        <v>356.8</v>
      </c>
    </row>
    <row r="90" spans="1:43" ht="15.75" x14ac:dyDescent="0.25">
      <c r="A90" s="118" t="s">
        <v>16</v>
      </c>
      <c r="B90" s="6">
        <v>65</v>
      </c>
      <c r="C90" s="6">
        <v>1</v>
      </c>
      <c r="D90" s="7" t="s">
        <v>37</v>
      </c>
      <c r="E90" s="6">
        <v>41150</v>
      </c>
      <c r="F90" s="6" t="s">
        <v>111</v>
      </c>
      <c r="G90" s="6" t="s">
        <v>17</v>
      </c>
      <c r="H90" s="6"/>
      <c r="I90" s="7"/>
      <c r="J90" s="35">
        <f>J91</f>
        <v>377.9</v>
      </c>
      <c r="K90" s="35">
        <f t="shared" ref="K90:L91" si="25">K91</f>
        <v>356.8</v>
      </c>
      <c r="L90" s="35">
        <f t="shared" si="25"/>
        <v>356.8</v>
      </c>
    </row>
    <row r="91" spans="1:43" ht="31.5" x14ac:dyDescent="0.25">
      <c r="A91" s="118" t="s">
        <v>33</v>
      </c>
      <c r="B91" s="6">
        <v>65</v>
      </c>
      <c r="C91" s="6">
        <v>1</v>
      </c>
      <c r="D91" s="7" t="s">
        <v>37</v>
      </c>
      <c r="E91" s="6">
        <v>41150</v>
      </c>
      <c r="F91" s="6" t="s">
        <v>111</v>
      </c>
      <c r="G91" s="6" t="s">
        <v>17</v>
      </c>
      <c r="H91" s="6" t="s">
        <v>28</v>
      </c>
      <c r="I91" s="7"/>
      <c r="J91" s="35">
        <f>J92</f>
        <v>377.9</v>
      </c>
      <c r="K91" s="35">
        <f t="shared" si="25"/>
        <v>356.8</v>
      </c>
      <c r="L91" s="35">
        <f t="shared" si="25"/>
        <v>356.8</v>
      </c>
    </row>
    <row r="92" spans="1:43" ht="31.5" x14ac:dyDescent="0.25">
      <c r="A92" s="120" t="s">
        <v>73</v>
      </c>
      <c r="B92" s="66">
        <v>65</v>
      </c>
      <c r="C92" s="66">
        <v>1</v>
      </c>
      <c r="D92" s="83" t="s">
        <v>37</v>
      </c>
      <c r="E92" s="66" t="s">
        <v>38</v>
      </c>
      <c r="F92" s="66" t="s">
        <v>111</v>
      </c>
      <c r="G92" s="66" t="s">
        <v>17</v>
      </c>
      <c r="H92" s="66" t="s">
        <v>28</v>
      </c>
      <c r="I92" s="83" t="s">
        <v>93</v>
      </c>
      <c r="J92" s="88">
        <f>'Прил 2'!J15</f>
        <v>377.9</v>
      </c>
      <c r="K92" s="88">
        <f>'Прил 2'!K15</f>
        <v>356.8</v>
      </c>
      <c r="L92" s="88">
        <f>'Прил 2'!L15</f>
        <v>356.8</v>
      </c>
    </row>
    <row r="93" spans="1:43" ht="47.25" x14ac:dyDescent="0.25">
      <c r="A93" s="8" t="s">
        <v>198</v>
      </c>
      <c r="B93" s="90" t="s">
        <v>34</v>
      </c>
      <c r="C93" s="6" t="s">
        <v>24</v>
      </c>
      <c r="D93" s="7" t="s">
        <v>37</v>
      </c>
      <c r="E93" s="71" t="s">
        <v>199</v>
      </c>
      <c r="F93" s="6"/>
      <c r="G93" s="6"/>
      <c r="H93" s="6"/>
      <c r="I93" s="7"/>
      <c r="J93" s="35">
        <f>J94</f>
        <v>290</v>
      </c>
      <c r="K93" s="35">
        <f t="shared" ref="K93:L97" si="26">K94</f>
        <v>0</v>
      </c>
      <c r="L93" s="35">
        <f t="shared" si="26"/>
        <v>0</v>
      </c>
    </row>
    <row r="94" spans="1:43" ht="63" x14ac:dyDescent="0.25">
      <c r="A94" s="175" t="s">
        <v>108</v>
      </c>
      <c r="B94" s="90" t="s">
        <v>34</v>
      </c>
      <c r="C94" s="6" t="s">
        <v>24</v>
      </c>
      <c r="D94" s="7" t="s">
        <v>37</v>
      </c>
      <c r="E94" s="71" t="s">
        <v>199</v>
      </c>
      <c r="F94" s="6" t="s">
        <v>110</v>
      </c>
      <c r="G94" s="6"/>
      <c r="H94" s="6"/>
      <c r="I94" s="7"/>
      <c r="J94" s="35">
        <f>J95</f>
        <v>290</v>
      </c>
      <c r="K94" s="35">
        <f t="shared" si="26"/>
        <v>0</v>
      </c>
      <c r="L94" s="35">
        <f t="shared" si="26"/>
        <v>0</v>
      </c>
    </row>
    <row r="95" spans="1:43" ht="31.5" x14ac:dyDescent="0.25">
      <c r="A95" s="175" t="s">
        <v>109</v>
      </c>
      <c r="B95" s="90" t="s">
        <v>34</v>
      </c>
      <c r="C95" s="6" t="s">
        <v>24</v>
      </c>
      <c r="D95" s="7" t="s">
        <v>37</v>
      </c>
      <c r="E95" s="71" t="s">
        <v>199</v>
      </c>
      <c r="F95" s="6" t="s">
        <v>111</v>
      </c>
      <c r="G95" s="6"/>
      <c r="H95" s="6"/>
      <c r="I95" s="7"/>
      <c r="J95" s="35">
        <f>J96</f>
        <v>290</v>
      </c>
      <c r="K95" s="35">
        <f t="shared" si="26"/>
        <v>0</v>
      </c>
      <c r="L95" s="35">
        <f t="shared" si="26"/>
        <v>0</v>
      </c>
    </row>
    <row r="96" spans="1:43" ht="15.75" x14ac:dyDescent="0.25">
      <c r="A96" s="178" t="s">
        <v>16</v>
      </c>
      <c r="B96" s="90" t="s">
        <v>34</v>
      </c>
      <c r="C96" s="6" t="s">
        <v>24</v>
      </c>
      <c r="D96" s="7" t="s">
        <v>37</v>
      </c>
      <c r="E96" s="71" t="s">
        <v>199</v>
      </c>
      <c r="F96" s="6" t="s">
        <v>111</v>
      </c>
      <c r="G96" s="6" t="s">
        <v>17</v>
      </c>
      <c r="H96" s="6"/>
      <c r="I96" s="7"/>
      <c r="J96" s="35">
        <f>J97</f>
        <v>290</v>
      </c>
      <c r="K96" s="35">
        <f t="shared" si="26"/>
        <v>0</v>
      </c>
      <c r="L96" s="35">
        <f t="shared" si="26"/>
        <v>0</v>
      </c>
    </row>
    <row r="97" spans="1:12" ht="31.5" x14ac:dyDescent="0.25">
      <c r="A97" s="178" t="s">
        <v>33</v>
      </c>
      <c r="B97" s="90" t="s">
        <v>34</v>
      </c>
      <c r="C97" s="6" t="s">
        <v>24</v>
      </c>
      <c r="D97" s="7" t="s">
        <v>37</v>
      </c>
      <c r="E97" s="71" t="s">
        <v>199</v>
      </c>
      <c r="F97" s="6" t="s">
        <v>111</v>
      </c>
      <c r="G97" s="6" t="s">
        <v>17</v>
      </c>
      <c r="H97" s="6" t="s">
        <v>28</v>
      </c>
      <c r="I97" s="7"/>
      <c r="J97" s="35">
        <f>J98</f>
        <v>290</v>
      </c>
      <c r="K97" s="35">
        <f t="shared" si="26"/>
        <v>0</v>
      </c>
      <c r="L97" s="35">
        <f t="shared" si="26"/>
        <v>0</v>
      </c>
    </row>
    <row r="98" spans="1:12" ht="31.5" x14ac:dyDescent="0.25">
      <c r="A98" s="120" t="s">
        <v>73</v>
      </c>
      <c r="B98" s="89" t="s">
        <v>34</v>
      </c>
      <c r="C98" s="66" t="s">
        <v>24</v>
      </c>
      <c r="D98" s="83" t="s">
        <v>37</v>
      </c>
      <c r="E98" s="69" t="s">
        <v>199</v>
      </c>
      <c r="F98" s="66" t="s">
        <v>111</v>
      </c>
      <c r="G98" s="66" t="s">
        <v>17</v>
      </c>
      <c r="H98" s="66" t="s">
        <v>28</v>
      </c>
      <c r="I98" s="83" t="s">
        <v>93</v>
      </c>
      <c r="J98" s="88">
        <f>'Прил 2'!J18</f>
        <v>290</v>
      </c>
      <c r="K98" s="88">
        <f>'Прил 2'!K18</f>
        <v>0</v>
      </c>
      <c r="L98" s="88">
        <f>'Прил 2'!L18</f>
        <v>0</v>
      </c>
    </row>
    <row r="99" spans="1:12" ht="31.5" x14ac:dyDescent="0.25">
      <c r="A99" s="118" t="s">
        <v>144</v>
      </c>
      <c r="B99" s="6" t="s">
        <v>34</v>
      </c>
      <c r="C99" s="6" t="s">
        <v>25</v>
      </c>
      <c r="D99" s="7"/>
      <c r="E99" s="6"/>
      <c r="F99" s="6"/>
      <c r="G99" s="6"/>
      <c r="H99" s="6"/>
      <c r="I99" s="7"/>
      <c r="J99" s="35">
        <f>J100+J106+J117</f>
        <v>1553.6674800000001</v>
      </c>
      <c r="K99" s="35">
        <f t="shared" ref="K99:L99" si="27">K100+K106</f>
        <v>611.94120999999996</v>
      </c>
      <c r="L99" s="35">
        <f t="shared" si="27"/>
        <v>606.08945000000006</v>
      </c>
    </row>
    <row r="100" spans="1:12" ht="30.75" customHeight="1" x14ac:dyDescent="0.25">
      <c r="A100" s="118" t="s">
        <v>39</v>
      </c>
      <c r="B100" s="6" t="s">
        <v>34</v>
      </c>
      <c r="C100" s="6" t="s">
        <v>25</v>
      </c>
      <c r="D100" s="7" t="s">
        <v>37</v>
      </c>
      <c r="E100" s="6" t="s">
        <v>40</v>
      </c>
      <c r="F100" s="6"/>
      <c r="G100" s="6"/>
      <c r="H100" s="6"/>
      <c r="I100" s="7"/>
      <c r="J100" s="35">
        <f>J101</f>
        <v>568.45000000000005</v>
      </c>
      <c r="K100" s="35">
        <f>K103</f>
        <v>531.94120999999996</v>
      </c>
      <c r="L100" s="35">
        <f>L103</f>
        <v>526.08945000000006</v>
      </c>
    </row>
    <row r="101" spans="1:12" ht="67.900000000000006" customHeight="1" x14ac:dyDescent="0.25">
      <c r="A101" s="74" t="s">
        <v>108</v>
      </c>
      <c r="B101" s="6" t="s">
        <v>34</v>
      </c>
      <c r="C101" s="6" t="s">
        <v>25</v>
      </c>
      <c r="D101" s="7" t="s">
        <v>37</v>
      </c>
      <c r="E101" s="6" t="s">
        <v>40</v>
      </c>
      <c r="F101" s="6" t="s">
        <v>110</v>
      </c>
      <c r="G101" s="6"/>
      <c r="H101" s="6"/>
      <c r="I101" s="7"/>
      <c r="J101" s="35">
        <f>J102</f>
        <v>568.45000000000005</v>
      </c>
      <c r="K101" s="35">
        <f t="shared" ref="K101:L101" si="28">K102</f>
        <v>531.94120999999996</v>
      </c>
      <c r="L101" s="35">
        <f t="shared" si="28"/>
        <v>526.08945000000006</v>
      </c>
    </row>
    <row r="102" spans="1:12" ht="30.75" customHeight="1" x14ac:dyDescent="0.25">
      <c r="A102" s="74" t="s">
        <v>109</v>
      </c>
      <c r="B102" s="6" t="s">
        <v>34</v>
      </c>
      <c r="C102" s="6" t="s">
        <v>25</v>
      </c>
      <c r="D102" s="7" t="s">
        <v>37</v>
      </c>
      <c r="E102" s="6" t="s">
        <v>40</v>
      </c>
      <c r="F102" s="6" t="s">
        <v>111</v>
      </c>
      <c r="G102" s="6"/>
      <c r="H102" s="6"/>
      <c r="I102" s="7"/>
      <c r="J102" s="35">
        <f>J103</f>
        <v>568.45000000000005</v>
      </c>
      <c r="K102" s="35">
        <f t="shared" ref="K102:L102" si="29">K103</f>
        <v>531.94120999999996</v>
      </c>
      <c r="L102" s="35">
        <f t="shared" si="29"/>
        <v>526.08945000000006</v>
      </c>
    </row>
    <row r="103" spans="1:12" ht="15.75" x14ac:dyDescent="0.25">
      <c r="A103" s="118" t="s">
        <v>16</v>
      </c>
      <c r="B103" s="6" t="s">
        <v>34</v>
      </c>
      <c r="C103" s="6" t="s">
        <v>25</v>
      </c>
      <c r="D103" s="7" t="s">
        <v>37</v>
      </c>
      <c r="E103" s="6" t="s">
        <v>40</v>
      </c>
      <c r="F103" s="6" t="s">
        <v>111</v>
      </c>
      <c r="G103" s="6" t="s">
        <v>17</v>
      </c>
      <c r="H103" s="6"/>
      <c r="I103" s="7"/>
      <c r="J103" s="35">
        <f>J104</f>
        <v>568.45000000000005</v>
      </c>
      <c r="K103" s="35">
        <f t="shared" ref="K103:L104" si="30">K104</f>
        <v>531.94120999999996</v>
      </c>
      <c r="L103" s="35">
        <f t="shared" si="30"/>
        <v>526.08945000000006</v>
      </c>
    </row>
    <row r="104" spans="1:12" ht="54.6" customHeight="1" x14ac:dyDescent="0.25">
      <c r="A104" s="118" t="s">
        <v>65</v>
      </c>
      <c r="B104" s="6" t="s">
        <v>34</v>
      </c>
      <c r="C104" s="7" t="s">
        <v>25</v>
      </c>
      <c r="D104" s="7" t="s">
        <v>37</v>
      </c>
      <c r="E104" s="7">
        <v>41110</v>
      </c>
      <c r="F104" s="7" t="s">
        <v>111</v>
      </c>
      <c r="G104" s="7" t="s">
        <v>17</v>
      </c>
      <c r="H104" s="7" t="s">
        <v>18</v>
      </c>
      <c r="I104" s="7"/>
      <c r="J104" s="35">
        <f>J105</f>
        <v>568.45000000000005</v>
      </c>
      <c r="K104" s="35">
        <f t="shared" si="30"/>
        <v>531.94120999999996</v>
      </c>
      <c r="L104" s="35">
        <f t="shared" si="30"/>
        <v>526.08945000000006</v>
      </c>
    </row>
    <row r="105" spans="1:12" ht="31.5" x14ac:dyDescent="0.25">
      <c r="A105" s="120" t="s">
        <v>73</v>
      </c>
      <c r="B105" s="66" t="s">
        <v>34</v>
      </c>
      <c r="C105" s="83" t="s">
        <v>25</v>
      </c>
      <c r="D105" s="83" t="s">
        <v>37</v>
      </c>
      <c r="E105" s="83" t="s">
        <v>40</v>
      </c>
      <c r="F105" s="83" t="s">
        <v>111</v>
      </c>
      <c r="G105" s="66" t="s">
        <v>17</v>
      </c>
      <c r="H105" s="66" t="s">
        <v>18</v>
      </c>
      <c r="I105" s="83" t="s">
        <v>93</v>
      </c>
      <c r="J105" s="88">
        <f>'Прил 2'!J24</f>
        <v>568.45000000000005</v>
      </c>
      <c r="K105" s="88">
        <f>'Прил 2'!K24</f>
        <v>531.94120999999996</v>
      </c>
      <c r="L105" s="88">
        <f>'Прил 2'!L24</f>
        <v>526.08945000000006</v>
      </c>
    </row>
    <row r="106" spans="1:12" ht="31.5" x14ac:dyDescent="0.25">
      <c r="A106" s="73" t="s">
        <v>234</v>
      </c>
      <c r="B106" s="7" t="s">
        <v>34</v>
      </c>
      <c r="C106" s="7" t="s">
        <v>25</v>
      </c>
      <c r="D106" s="7" t="s">
        <v>37</v>
      </c>
      <c r="E106" s="7" t="s">
        <v>41</v>
      </c>
      <c r="F106" s="7"/>
      <c r="G106" s="6"/>
      <c r="H106" s="6"/>
      <c r="I106" s="7"/>
      <c r="J106" s="35">
        <f>J109+J112</f>
        <v>400.26748000000003</v>
      </c>
      <c r="K106" s="35">
        <f t="shared" ref="K106:L106" si="31">K109+K112</f>
        <v>80</v>
      </c>
      <c r="L106" s="35">
        <f t="shared" si="31"/>
        <v>80</v>
      </c>
    </row>
    <row r="107" spans="1:12" ht="31.5" x14ac:dyDescent="0.25">
      <c r="A107" s="73" t="s">
        <v>104</v>
      </c>
      <c r="B107" s="6" t="s">
        <v>34</v>
      </c>
      <c r="C107" s="7" t="s">
        <v>25</v>
      </c>
      <c r="D107" s="7" t="s">
        <v>37</v>
      </c>
      <c r="E107" s="7" t="s">
        <v>41</v>
      </c>
      <c r="F107" s="7" t="s">
        <v>106</v>
      </c>
      <c r="G107" s="6"/>
      <c r="H107" s="6"/>
      <c r="I107" s="7"/>
      <c r="J107" s="35">
        <f>J108</f>
        <v>370.26748000000003</v>
      </c>
      <c r="K107" s="35">
        <f t="shared" ref="K107:L107" si="32">K108</f>
        <v>50</v>
      </c>
      <c r="L107" s="35">
        <f t="shared" si="32"/>
        <v>50</v>
      </c>
    </row>
    <row r="108" spans="1:12" ht="31.5" x14ac:dyDescent="0.25">
      <c r="A108" s="73" t="s">
        <v>105</v>
      </c>
      <c r="B108" s="6" t="s">
        <v>34</v>
      </c>
      <c r="C108" s="7" t="s">
        <v>25</v>
      </c>
      <c r="D108" s="7" t="s">
        <v>37</v>
      </c>
      <c r="E108" s="7" t="s">
        <v>41</v>
      </c>
      <c r="F108" s="7" t="s">
        <v>107</v>
      </c>
      <c r="G108" s="6"/>
      <c r="H108" s="6"/>
      <c r="I108" s="7"/>
      <c r="J108" s="35">
        <f>J109</f>
        <v>370.26748000000003</v>
      </c>
      <c r="K108" s="35">
        <f t="shared" ref="K108:L108" si="33">K109</f>
        <v>50</v>
      </c>
      <c r="L108" s="35">
        <f t="shared" si="33"/>
        <v>50</v>
      </c>
    </row>
    <row r="109" spans="1:12" ht="15.75" x14ac:dyDescent="0.25">
      <c r="A109" s="118" t="s">
        <v>16</v>
      </c>
      <c r="B109" s="6" t="s">
        <v>34</v>
      </c>
      <c r="C109" s="7" t="s">
        <v>25</v>
      </c>
      <c r="D109" s="7" t="s">
        <v>37</v>
      </c>
      <c r="E109" s="7" t="s">
        <v>41</v>
      </c>
      <c r="F109" s="7" t="s">
        <v>107</v>
      </c>
      <c r="G109" s="6" t="s">
        <v>17</v>
      </c>
      <c r="H109" s="6"/>
      <c r="I109" s="7"/>
      <c r="J109" s="35">
        <f>J110</f>
        <v>370.26748000000003</v>
      </c>
      <c r="K109" s="35">
        <f t="shared" ref="K109:L110" si="34">K110</f>
        <v>50</v>
      </c>
      <c r="L109" s="35">
        <f t="shared" si="34"/>
        <v>50</v>
      </c>
    </row>
    <row r="110" spans="1:12" ht="52.15" customHeight="1" x14ac:dyDescent="0.25">
      <c r="A110" s="118" t="s">
        <v>65</v>
      </c>
      <c r="B110" s="6" t="s">
        <v>34</v>
      </c>
      <c r="C110" s="7" t="s">
        <v>25</v>
      </c>
      <c r="D110" s="7" t="s">
        <v>37</v>
      </c>
      <c r="E110" s="7" t="s">
        <v>41</v>
      </c>
      <c r="F110" s="7" t="s">
        <v>107</v>
      </c>
      <c r="G110" s="6" t="s">
        <v>17</v>
      </c>
      <c r="H110" s="6" t="s">
        <v>18</v>
      </c>
      <c r="I110" s="7"/>
      <c r="J110" s="35">
        <f>J111</f>
        <v>370.26748000000003</v>
      </c>
      <c r="K110" s="35">
        <f t="shared" si="34"/>
        <v>50</v>
      </c>
      <c r="L110" s="35">
        <f t="shared" si="34"/>
        <v>50</v>
      </c>
    </row>
    <row r="111" spans="1:12" ht="41.45" customHeight="1" x14ac:dyDescent="0.25">
      <c r="A111" s="120" t="s">
        <v>73</v>
      </c>
      <c r="B111" s="66" t="s">
        <v>34</v>
      </c>
      <c r="C111" s="83" t="s">
        <v>25</v>
      </c>
      <c r="D111" s="83" t="s">
        <v>37</v>
      </c>
      <c r="E111" s="83" t="s">
        <v>41</v>
      </c>
      <c r="F111" s="83" t="s">
        <v>107</v>
      </c>
      <c r="G111" s="66" t="s">
        <v>17</v>
      </c>
      <c r="H111" s="66" t="s">
        <v>18</v>
      </c>
      <c r="I111" s="83" t="s">
        <v>93</v>
      </c>
      <c r="J111" s="88">
        <f>'Прил 2'!J26</f>
        <v>370.26748000000003</v>
      </c>
      <c r="K111" s="88">
        <f>'Прил 2'!K26</f>
        <v>50</v>
      </c>
      <c r="L111" s="88">
        <f>'Прил 2'!L26</f>
        <v>50</v>
      </c>
    </row>
    <row r="112" spans="1:12" ht="31.5" x14ac:dyDescent="0.25">
      <c r="A112" s="73" t="s">
        <v>104</v>
      </c>
      <c r="B112" s="6" t="s">
        <v>34</v>
      </c>
      <c r="C112" s="7" t="s">
        <v>25</v>
      </c>
      <c r="D112" s="7" t="s">
        <v>37</v>
      </c>
      <c r="E112" s="7" t="s">
        <v>41</v>
      </c>
      <c r="F112" s="7" t="s">
        <v>113</v>
      </c>
      <c r="G112" s="6"/>
      <c r="H112" s="6"/>
      <c r="I112" s="7"/>
      <c r="J112" s="35">
        <f>J113</f>
        <v>30</v>
      </c>
      <c r="K112" s="35">
        <f>K113</f>
        <v>30</v>
      </c>
      <c r="L112" s="35">
        <f>L113</f>
        <v>30</v>
      </c>
    </row>
    <row r="113" spans="1:12" ht="31.5" x14ac:dyDescent="0.25">
      <c r="A113" s="73" t="s">
        <v>105</v>
      </c>
      <c r="B113" s="6" t="s">
        <v>34</v>
      </c>
      <c r="C113" s="7" t="s">
        <v>25</v>
      </c>
      <c r="D113" s="7" t="s">
        <v>37</v>
      </c>
      <c r="E113" s="7" t="s">
        <v>41</v>
      </c>
      <c r="F113" s="7" t="s">
        <v>117</v>
      </c>
      <c r="G113" s="6"/>
      <c r="H113" s="6"/>
      <c r="I113" s="7"/>
      <c r="J113" s="35">
        <f>J114</f>
        <v>30</v>
      </c>
      <c r="K113" s="35">
        <f t="shared" ref="K113:L115" si="35">K114</f>
        <v>30</v>
      </c>
      <c r="L113" s="35">
        <f t="shared" ref="L113" si="36">L114</f>
        <v>30</v>
      </c>
    </row>
    <row r="114" spans="1:12" ht="15.75" x14ac:dyDescent="0.25">
      <c r="A114" s="118" t="s">
        <v>16</v>
      </c>
      <c r="B114" s="6" t="s">
        <v>34</v>
      </c>
      <c r="C114" s="7" t="s">
        <v>25</v>
      </c>
      <c r="D114" s="7" t="s">
        <v>37</v>
      </c>
      <c r="E114" s="7" t="s">
        <v>41</v>
      </c>
      <c r="F114" s="7" t="s">
        <v>117</v>
      </c>
      <c r="G114" s="6" t="s">
        <v>17</v>
      </c>
      <c r="H114" s="6"/>
      <c r="I114" s="7"/>
      <c r="J114" s="35">
        <f>J115</f>
        <v>30</v>
      </c>
      <c r="K114" s="35">
        <f t="shared" si="35"/>
        <v>30</v>
      </c>
      <c r="L114" s="35">
        <f t="shared" si="35"/>
        <v>30</v>
      </c>
    </row>
    <row r="115" spans="1:12" ht="54.6" customHeight="1" x14ac:dyDescent="0.25">
      <c r="A115" s="118" t="s">
        <v>65</v>
      </c>
      <c r="B115" s="6" t="s">
        <v>34</v>
      </c>
      <c r="C115" s="7" t="s">
        <v>25</v>
      </c>
      <c r="D115" s="7" t="s">
        <v>37</v>
      </c>
      <c r="E115" s="7" t="s">
        <v>41</v>
      </c>
      <c r="F115" s="7" t="s">
        <v>117</v>
      </c>
      <c r="G115" s="6" t="s">
        <v>17</v>
      </c>
      <c r="H115" s="6" t="s">
        <v>18</v>
      </c>
      <c r="I115" s="7"/>
      <c r="J115" s="35">
        <f>J116</f>
        <v>30</v>
      </c>
      <c r="K115" s="35">
        <f t="shared" si="35"/>
        <v>30</v>
      </c>
      <c r="L115" s="35">
        <f t="shared" si="35"/>
        <v>30</v>
      </c>
    </row>
    <row r="116" spans="1:12" ht="36.6" customHeight="1" x14ac:dyDescent="0.25">
      <c r="A116" s="120" t="s">
        <v>73</v>
      </c>
      <c r="B116" s="66" t="s">
        <v>34</v>
      </c>
      <c r="C116" s="83" t="s">
        <v>25</v>
      </c>
      <c r="D116" s="83" t="s">
        <v>37</v>
      </c>
      <c r="E116" s="83" t="s">
        <v>41</v>
      </c>
      <c r="F116" s="83" t="s">
        <v>117</v>
      </c>
      <c r="G116" s="66" t="s">
        <v>17</v>
      </c>
      <c r="H116" s="66" t="s">
        <v>18</v>
      </c>
      <c r="I116" s="83" t="s">
        <v>93</v>
      </c>
      <c r="J116" s="88">
        <f>'Прил 2'!J29</f>
        <v>30</v>
      </c>
      <c r="K116" s="88">
        <f>'Прил 2'!K28</f>
        <v>30</v>
      </c>
      <c r="L116" s="88">
        <f>'Прил 2'!L28</f>
        <v>30</v>
      </c>
    </row>
    <row r="117" spans="1:12" ht="36.6" customHeight="1" x14ac:dyDescent="0.25">
      <c r="A117" s="8" t="s">
        <v>198</v>
      </c>
      <c r="B117" s="179" t="s">
        <v>34</v>
      </c>
      <c r="C117" s="173" t="s">
        <v>25</v>
      </c>
      <c r="D117" s="7" t="s">
        <v>37</v>
      </c>
      <c r="E117" s="85" t="s">
        <v>199</v>
      </c>
      <c r="F117" s="7"/>
      <c r="G117" s="180"/>
      <c r="H117" s="6"/>
      <c r="I117" s="181"/>
      <c r="J117" s="35">
        <f t="shared" ref="J117:L121" si="37">J118</f>
        <v>584.95000000000005</v>
      </c>
      <c r="K117" s="35">
        <f t="shared" si="37"/>
        <v>0</v>
      </c>
      <c r="L117" s="35">
        <f t="shared" si="37"/>
        <v>0</v>
      </c>
    </row>
    <row r="118" spans="1:12" ht="36.6" customHeight="1" x14ac:dyDescent="0.25">
      <c r="A118" s="175" t="s">
        <v>108</v>
      </c>
      <c r="B118" s="179" t="s">
        <v>34</v>
      </c>
      <c r="C118" s="173" t="s">
        <v>25</v>
      </c>
      <c r="D118" s="7" t="s">
        <v>37</v>
      </c>
      <c r="E118" s="85" t="s">
        <v>199</v>
      </c>
      <c r="F118" s="7" t="s">
        <v>110</v>
      </c>
      <c r="G118" s="180"/>
      <c r="H118" s="6"/>
      <c r="I118" s="181"/>
      <c r="J118" s="35">
        <f>J119</f>
        <v>584.95000000000005</v>
      </c>
      <c r="K118" s="35">
        <f t="shared" si="37"/>
        <v>0</v>
      </c>
      <c r="L118" s="35">
        <f t="shared" si="37"/>
        <v>0</v>
      </c>
    </row>
    <row r="119" spans="1:12" ht="36.6" customHeight="1" x14ac:dyDescent="0.25">
      <c r="A119" s="175" t="s">
        <v>109</v>
      </c>
      <c r="B119" s="179" t="s">
        <v>34</v>
      </c>
      <c r="C119" s="173" t="s">
        <v>25</v>
      </c>
      <c r="D119" s="7" t="s">
        <v>37</v>
      </c>
      <c r="E119" s="85" t="s">
        <v>199</v>
      </c>
      <c r="F119" s="7" t="s">
        <v>111</v>
      </c>
      <c r="G119" s="180"/>
      <c r="H119" s="6"/>
      <c r="I119" s="181"/>
      <c r="J119" s="35">
        <f>J120</f>
        <v>584.95000000000005</v>
      </c>
      <c r="K119" s="35">
        <f t="shared" si="37"/>
        <v>0</v>
      </c>
      <c r="L119" s="35">
        <f t="shared" si="37"/>
        <v>0</v>
      </c>
    </row>
    <row r="120" spans="1:12" ht="23.25" customHeight="1" x14ac:dyDescent="0.25">
      <c r="A120" s="178" t="s">
        <v>16</v>
      </c>
      <c r="B120" s="179" t="s">
        <v>34</v>
      </c>
      <c r="C120" s="173" t="s">
        <v>25</v>
      </c>
      <c r="D120" s="7" t="s">
        <v>37</v>
      </c>
      <c r="E120" s="85" t="s">
        <v>199</v>
      </c>
      <c r="F120" s="7" t="s">
        <v>111</v>
      </c>
      <c r="G120" s="180" t="s">
        <v>17</v>
      </c>
      <c r="H120" s="6"/>
      <c r="I120" s="181"/>
      <c r="J120" s="35">
        <f>J121</f>
        <v>584.95000000000005</v>
      </c>
      <c r="K120" s="35">
        <f t="shared" si="37"/>
        <v>0</v>
      </c>
      <c r="L120" s="35">
        <f t="shared" si="37"/>
        <v>0</v>
      </c>
    </row>
    <row r="121" spans="1:12" ht="36.6" customHeight="1" x14ac:dyDescent="0.25">
      <c r="A121" s="178" t="s">
        <v>65</v>
      </c>
      <c r="B121" s="179" t="s">
        <v>34</v>
      </c>
      <c r="C121" s="173" t="s">
        <v>25</v>
      </c>
      <c r="D121" s="7" t="s">
        <v>37</v>
      </c>
      <c r="E121" s="85" t="s">
        <v>199</v>
      </c>
      <c r="F121" s="7" t="s">
        <v>111</v>
      </c>
      <c r="G121" s="180" t="s">
        <v>17</v>
      </c>
      <c r="H121" s="6" t="s">
        <v>18</v>
      </c>
      <c r="I121" s="181"/>
      <c r="J121" s="35">
        <f>J122</f>
        <v>584.95000000000005</v>
      </c>
      <c r="K121" s="35">
        <f t="shared" si="37"/>
        <v>0</v>
      </c>
      <c r="L121" s="35">
        <f t="shared" si="37"/>
        <v>0</v>
      </c>
    </row>
    <row r="122" spans="1:12" ht="36.6" customHeight="1" x14ac:dyDescent="0.25">
      <c r="A122" s="120" t="s">
        <v>73</v>
      </c>
      <c r="B122" s="89" t="s">
        <v>34</v>
      </c>
      <c r="C122" s="83" t="s">
        <v>25</v>
      </c>
      <c r="D122" s="83" t="s">
        <v>37</v>
      </c>
      <c r="E122" s="84" t="s">
        <v>199</v>
      </c>
      <c r="F122" s="83" t="s">
        <v>111</v>
      </c>
      <c r="G122" s="182" t="s">
        <v>17</v>
      </c>
      <c r="H122" s="66" t="s">
        <v>18</v>
      </c>
      <c r="I122" s="183" t="s">
        <v>93</v>
      </c>
      <c r="J122" s="88">
        <f>'Прил 2'!J32</f>
        <v>584.95000000000005</v>
      </c>
      <c r="K122" s="88">
        <f>'Прил 2'!K32</f>
        <v>0</v>
      </c>
      <c r="L122" s="88">
        <f>'Прил 2'!L32</f>
        <v>0</v>
      </c>
    </row>
    <row r="123" spans="1:12" ht="53.45" customHeight="1" x14ac:dyDescent="0.25">
      <c r="A123" s="70" t="s">
        <v>140</v>
      </c>
      <c r="B123" s="121">
        <v>89</v>
      </c>
      <c r="C123" s="117"/>
      <c r="D123" s="7"/>
      <c r="E123" s="7"/>
      <c r="F123" s="7"/>
      <c r="G123" s="7"/>
      <c r="H123" s="7"/>
      <c r="I123" s="7"/>
      <c r="J123" s="35">
        <f>J124</f>
        <v>590.5</v>
      </c>
      <c r="K123" s="35">
        <f t="shared" ref="K123:L123" si="38">K124</f>
        <v>350.5</v>
      </c>
      <c r="L123" s="35">
        <f t="shared" si="38"/>
        <v>356.8</v>
      </c>
    </row>
    <row r="124" spans="1:12" ht="56.45" customHeight="1" x14ac:dyDescent="0.25">
      <c r="A124" s="70" t="s">
        <v>141</v>
      </c>
      <c r="B124" s="121">
        <v>89</v>
      </c>
      <c r="C124" s="117" t="s">
        <v>24</v>
      </c>
      <c r="D124" s="7"/>
      <c r="E124" s="7"/>
      <c r="F124" s="7"/>
      <c r="G124" s="7"/>
      <c r="H124" s="7"/>
      <c r="I124" s="7"/>
      <c r="J124" s="35">
        <f>J125+J131+J137+J143+J149+J155+J167+J178+J161</f>
        <v>590.5</v>
      </c>
      <c r="K124" s="35">
        <f t="shared" ref="K124:L124" si="39">K125+K131+K137+K143+K149+K155+K167+K178+K161</f>
        <v>350.5</v>
      </c>
      <c r="L124" s="35">
        <f t="shared" si="39"/>
        <v>356.8</v>
      </c>
    </row>
    <row r="125" spans="1:12" ht="15.75" x14ac:dyDescent="0.25">
      <c r="A125" s="118" t="s">
        <v>59</v>
      </c>
      <c r="B125" s="7">
        <v>89</v>
      </c>
      <c r="C125" s="7">
        <v>1</v>
      </c>
      <c r="D125" s="7" t="s">
        <v>37</v>
      </c>
      <c r="E125" s="7" t="s">
        <v>60</v>
      </c>
      <c r="F125" s="7"/>
      <c r="G125" s="7"/>
      <c r="H125" s="7"/>
      <c r="I125" s="7"/>
      <c r="J125" s="35">
        <f>J128</f>
        <v>180.3</v>
      </c>
      <c r="K125" s="35">
        <f>K128</f>
        <v>96.9</v>
      </c>
      <c r="L125" s="35">
        <f>L128</f>
        <v>63.800000000000011</v>
      </c>
    </row>
    <row r="126" spans="1:12" ht="15.75" x14ac:dyDescent="0.25">
      <c r="A126" s="70" t="s">
        <v>100</v>
      </c>
      <c r="B126" s="7">
        <v>89</v>
      </c>
      <c r="C126" s="7">
        <v>1</v>
      </c>
      <c r="D126" s="7" t="s">
        <v>37</v>
      </c>
      <c r="E126" s="7" t="s">
        <v>60</v>
      </c>
      <c r="F126" s="7" t="s">
        <v>102</v>
      </c>
      <c r="G126" s="7"/>
      <c r="H126" s="7"/>
      <c r="I126" s="7"/>
      <c r="J126" s="35">
        <f>J127</f>
        <v>180.3</v>
      </c>
      <c r="K126" s="35">
        <f t="shared" ref="K126:L126" si="40">K127</f>
        <v>96.9</v>
      </c>
      <c r="L126" s="35">
        <f t="shared" si="40"/>
        <v>63.800000000000011</v>
      </c>
    </row>
    <row r="127" spans="1:12" ht="15.75" x14ac:dyDescent="0.25">
      <c r="A127" s="70" t="s">
        <v>101</v>
      </c>
      <c r="B127" s="7">
        <v>89</v>
      </c>
      <c r="C127" s="7">
        <v>1</v>
      </c>
      <c r="D127" s="7" t="s">
        <v>37</v>
      </c>
      <c r="E127" s="7" t="s">
        <v>60</v>
      </c>
      <c r="F127" s="7" t="s">
        <v>103</v>
      </c>
      <c r="G127" s="7"/>
      <c r="H127" s="7"/>
      <c r="I127" s="7"/>
      <c r="J127" s="35">
        <f>J128</f>
        <v>180.3</v>
      </c>
      <c r="K127" s="35">
        <f t="shared" ref="K127:L127" si="41">K128</f>
        <v>96.9</v>
      </c>
      <c r="L127" s="35">
        <f t="shared" si="41"/>
        <v>63.800000000000011</v>
      </c>
    </row>
    <row r="128" spans="1:12" ht="15.75" x14ac:dyDescent="0.25">
      <c r="A128" s="118" t="s">
        <v>58</v>
      </c>
      <c r="B128" s="7">
        <v>89</v>
      </c>
      <c r="C128" s="7">
        <v>1</v>
      </c>
      <c r="D128" s="7" t="s">
        <v>37</v>
      </c>
      <c r="E128" s="7" t="s">
        <v>60</v>
      </c>
      <c r="F128" s="7" t="s">
        <v>103</v>
      </c>
      <c r="G128" s="7" t="s">
        <v>31</v>
      </c>
      <c r="H128" s="7"/>
      <c r="I128" s="7"/>
      <c r="J128" s="35">
        <f>J129</f>
        <v>180.3</v>
      </c>
      <c r="K128" s="35">
        <f t="shared" ref="K128:L129" si="42">K129</f>
        <v>96.9</v>
      </c>
      <c r="L128" s="35">
        <f t="shared" si="42"/>
        <v>63.800000000000011</v>
      </c>
    </row>
    <row r="129" spans="1:12" ht="15.75" x14ac:dyDescent="0.25">
      <c r="A129" s="118" t="s">
        <v>27</v>
      </c>
      <c r="B129" s="7">
        <v>89</v>
      </c>
      <c r="C129" s="7">
        <v>1</v>
      </c>
      <c r="D129" s="7" t="s">
        <v>37</v>
      </c>
      <c r="E129" s="7" t="s">
        <v>60</v>
      </c>
      <c r="F129" s="7" t="s">
        <v>103</v>
      </c>
      <c r="G129" s="7" t="s">
        <v>31</v>
      </c>
      <c r="H129" s="7" t="s">
        <v>17</v>
      </c>
      <c r="I129" s="7"/>
      <c r="J129" s="35">
        <f>J130</f>
        <v>180.3</v>
      </c>
      <c r="K129" s="35">
        <f t="shared" si="42"/>
        <v>96.9</v>
      </c>
      <c r="L129" s="35">
        <f t="shared" si="42"/>
        <v>63.800000000000011</v>
      </c>
    </row>
    <row r="130" spans="1:12" ht="37.9" customHeight="1" x14ac:dyDescent="0.25">
      <c r="A130" s="120" t="s">
        <v>73</v>
      </c>
      <c r="B130" s="83">
        <v>89</v>
      </c>
      <c r="C130" s="83">
        <v>1</v>
      </c>
      <c r="D130" s="83" t="s">
        <v>37</v>
      </c>
      <c r="E130" s="83" t="s">
        <v>60</v>
      </c>
      <c r="F130" s="83" t="s">
        <v>103</v>
      </c>
      <c r="G130" s="83" t="s">
        <v>31</v>
      </c>
      <c r="H130" s="83" t="s">
        <v>17</v>
      </c>
      <c r="I130" s="83" t="s">
        <v>93</v>
      </c>
      <c r="J130" s="88">
        <f>'Прил 2'!J126</f>
        <v>180.3</v>
      </c>
      <c r="K130" s="88">
        <f>'Прил 2'!K126</f>
        <v>96.9</v>
      </c>
      <c r="L130" s="88">
        <f>'Прил 2'!L126</f>
        <v>63.800000000000011</v>
      </c>
    </row>
    <row r="131" spans="1:12" ht="52.9" customHeight="1" x14ac:dyDescent="0.25">
      <c r="A131" s="73" t="s">
        <v>114</v>
      </c>
      <c r="B131" s="6">
        <v>89</v>
      </c>
      <c r="C131" s="7" t="s">
        <v>24</v>
      </c>
      <c r="D131" s="7" t="s">
        <v>37</v>
      </c>
      <c r="E131" s="7" t="s">
        <v>46</v>
      </c>
      <c r="F131" s="7"/>
      <c r="G131" s="7"/>
      <c r="H131" s="7"/>
      <c r="I131" s="7"/>
      <c r="J131" s="35">
        <f>J134</f>
        <v>5</v>
      </c>
      <c r="K131" s="35">
        <f>K134</f>
        <v>5</v>
      </c>
      <c r="L131" s="35">
        <f>L134</f>
        <v>5</v>
      </c>
    </row>
    <row r="132" spans="1:12" ht="21.6" customHeight="1" x14ac:dyDescent="0.25">
      <c r="A132" s="78" t="s">
        <v>112</v>
      </c>
      <c r="B132" s="6" t="s">
        <v>48</v>
      </c>
      <c r="C132" s="7" t="s">
        <v>24</v>
      </c>
      <c r="D132" s="7" t="s">
        <v>37</v>
      </c>
      <c r="E132" s="7" t="s">
        <v>46</v>
      </c>
      <c r="F132" s="7" t="s">
        <v>113</v>
      </c>
      <c r="G132" s="7"/>
      <c r="H132" s="7"/>
      <c r="I132" s="7"/>
      <c r="J132" s="35">
        <f>J133</f>
        <v>5</v>
      </c>
      <c r="K132" s="35">
        <f t="shared" ref="K132:L132" si="43">K133</f>
        <v>5</v>
      </c>
      <c r="L132" s="35">
        <f t="shared" si="43"/>
        <v>5</v>
      </c>
    </row>
    <row r="133" spans="1:12" ht="22.15" customHeight="1" x14ac:dyDescent="0.25">
      <c r="A133" s="73" t="s">
        <v>47</v>
      </c>
      <c r="B133" s="6" t="s">
        <v>48</v>
      </c>
      <c r="C133" s="7" t="s">
        <v>24</v>
      </c>
      <c r="D133" s="7" t="s">
        <v>37</v>
      </c>
      <c r="E133" s="7" t="s">
        <v>46</v>
      </c>
      <c r="F133" s="7" t="s">
        <v>49</v>
      </c>
      <c r="G133" s="7"/>
      <c r="H133" s="7"/>
      <c r="I133" s="7"/>
      <c r="J133" s="35">
        <f>J134</f>
        <v>5</v>
      </c>
      <c r="K133" s="35">
        <f t="shared" ref="K133:L133" si="44">K134</f>
        <v>5</v>
      </c>
      <c r="L133" s="35">
        <f t="shared" si="44"/>
        <v>5</v>
      </c>
    </row>
    <row r="134" spans="1:12" ht="15.75" x14ac:dyDescent="0.25">
      <c r="A134" s="118" t="s">
        <v>16</v>
      </c>
      <c r="B134" s="6" t="s">
        <v>48</v>
      </c>
      <c r="C134" s="7" t="s">
        <v>24</v>
      </c>
      <c r="D134" s="7" t="s">
        <v>37</v>
      </c>
      <c r="E134" s="7" t="s">
        <v>46</v>
      </c>
      <c r="F134" s="7" t="s">
        <v>49</v>
      </c>
      <c r="G134" s="7" t="s">
        <v>17</v>
      </c>
      <c r="H134" s="7"/>
      <c r="I134" s="7"/>
      <c r="J134" s="35">
        <f>J135</f>
        <v>5</v>
      </c>
      <c r="K134" s="35">
        <f t="shared" ref="K134:L135" si="45">K135</f>
        <v>5</v>
      </c>
      <c r="L134" s="35">
        <f t="shared" si="45"/>
        <v>5</v>
      </c>
    </row>
    <row r="135" spans="1:12" ht="15.75" x14ac:dyDescent="0.25">
      <c r="A135" s="118" t="s">
        <v>66</v>
      </c>
      <c r="B135" s="6" t="s">
        <v>48</v>
      </c>
      <c r="C135" s="7" t="s">
        <v>24</v>
      </c>
      <c r="D135" s="7" t="s">
        <v>37</v>
      </c>
      <c r="E135" s="7" t="s">
        <v>46</v>
      </c>
      <c r="F135" s="7" t="s">
        <v>49</v>
      </c>
      <c r="G135" s="7" t="s">
        <v>17</v>
      </c>
      <c r="H135" s="7" t="s">
        <v>45</v>
      </c>
      <c r="I135" s="7"/>
      <c r="J135" s="35">
        <f>J136</f>
        <v>5</v>
      </c>
      <c r="K135" s="35">
        <f t="shared" si="45"/>
        <v>5</v>
      </c>
      <c r="L135" s="35">
        <f t="shared" si="45"/>
        <v>5</v>
      </c>
    </row>
    <row r="136" spans="1:12" ht="31.5" x14ac:dyDescent="0.25">
      <c r="A136" s="120" t="s">
        <v>73</v>
      </c>
      <c r="B136" s="87">
        <v>89</v>
      </c>
      <c r="C136" s="144" t="s">
        <v>24</v>
      </c>
      <c r="D136" s="83" t="s">
        <v>37</v>
      </c>
      <c r="E136" s="83" t="s">
        <v>46</v>
      </c>
      <c r="F136" s="83" t="s">
        <v>49</v>
      </c>
      <c r="G136" s="83" t="s">
        <v>17</v>
      </c>
      <c r="H136" s="83" t="s">
        <v>45</v>
      </c>
      <c r="I136" s="145">
        <v>918</v>
      </c>
      <c r="J136" s="88">
        <f>'Прил 2'!J43</f>
        <v>5</v>
      </c>
      <c r="K136" s="88">
        <f>'Прил 2'!K43</f>
        <v>5</v>
      </c>
      <c r="L136" s="88">
        <f>'Прил 2'!L43</f>
        <v>5</v>
      </c>
    </row>
    <row r="137" spans="1:12" ht="15.75" x14ac:dyDescent="0.25">
      <c r="A137" s="118" t="s">
        <v>62</v>
      </c>
      <c r="B137" s="7">
        <v>89</v>
      </c>
      <c r="C137" s="7">
        <v>1</v>
      </c>
      <c r="D137" s="7" t="s">
        <v>37</v>
      </c>
      <c r="E137" s="7">
        <v>41240</v>
      </c>
      <c r="F137" s="7"/>
      <c r="G137" s="7"/>
      <c r="H137" s="7"/>
      <c r="I137" s="7"/>
      <c r="J137" s="35">
        <f>J140</f>
        <v>2.2999999999999998</v>
      </c>
      <c r="K137" s="35">
        <f>K140</f>
        <v>2.2999999999999998</v>
      </c>
      <c r="L137" s="35">
        <f>L140</f>
        <v>2.2999999999999998</v>
      </c>
    </row>
    <row r="138" spans="1:12" ht="15.75" x14ac:dyDescent="0.25">
      <c r="A138" s="73" t="s">
        <v>97</v>
      </c>
      <c r="B138" s="7">
        <v>89</v>
      </c>
      <c r="C138" s="7">
        <v>1</v>
      </c>
      <c r="D138" s="7" t="s">
        <v>37</v>
      </c>
      <c r="E138" s="7" t="s">
        <v>67</v>
      </c>
      <c r="F138" s="7" t="s">
        <v>98</v>
      </c>
      <c r="G138" s="7"/>
      <c r="H138" s="7"/>
      <c r="I138" s="7"/>
      <c r="J138" s="35">
        <f>J139</f>
        <v>2.2999999999999998</v>
      </c>
      <c r="K138" s="35">
        <f t="shared" ref="K138:L138" si="46">K139</f>
        <v>2.2999999999999998</v>
      </c>
      <c r="L138" s="35">
        <f t="shared" si="46"/>
        <v>2.2999999999999998</v>
      </c>
    </row>
    <row r="139" spans="1:12" ht="15.75" x14ac:dyDescent="0.25">
      <c r="A139" s="78" t="s">
        <v>63</v>
      </c>
      <c r="B139" s="7">
        <v>89</v>
      </c>
      <c r="C139" s="7">
        <v>1</v>
      </c>
      <c r="D139" s="7" t="s">
        <v>37</v>
      </c>
      <c r="E139" s="7" t="s">
        <v>67</v>
      </c>
      <c r="F139" s="7" t="s">
        <v>163</v>
      </c>
      <c r="G139" s="7"/>
      <c r="H139" s="7"/>
      <c r="I139" s="7"/>
      <c r="J139" s="35">
        <f>J140</f>
        <v>2.2999999999999998</v>
      </c>
      <c r="K139" s="35">
        <f t="shared" ref="K139:L139" si="47">K140</f>
        <v>2.2999999999999998</v>
      </c>
      <c r="L139" s="35">
        <f t="shared" si="47"/>
        <v>2.2999999999999998</v>
      </c>
    </row>
    <row r="140" spans="1:12" ht="15.75" x14ac:dyDescent="0.25">
      <c r="A140" s="118" t="s">
        <v>19</v>
      </c>
      <c r="B140" s="7">
        <v>89</v>
      </c>
      <c r="C140" s="7">
        <v>1</v>
      </c>
      <c r="D140" s="7" t="s">
        <v>37</v>
      </c>
      <c r="E140" s="7" t="s">
        <v>67</v>
      </c>
      <c r="F140" s="7" t="s">
        <v>163</v>
      </c>
      <c r="G140" s="7" t="s">
        <v>32</v>
      </c>
      <c r="H140" s="7"/>
      <c r="I140" s="7"/>
      <c r="J140" s="35">
        <f>J141</f>
        <v>2.2999999999999998</v>
      </c>
      <c r="K140" s="35">
        <f t="shared" ref="K140:L141" si="48">K141</f>
        <v>2.2999999999999998</v>
      </c>
      <c r="L140" s="35">
        <f t="shared" si="48"/>
        <v>2.2999999999999998</v>
      </c>
    </row>
    <row r="141" spans="1:12" ht="22.5" customHeight="1" x14ac:dyDescent="0.25">
      <c r="A141" s="118" t="s">
        <v>61</v>
      </c>
      <c r="B141" s="7">
        <v>89</v>
      </c>
      <c r="C141" s="7">
        <v>1</v>
      </c>
      <c r="D141" s="7" t="s">
        <v>37</v>
      </c>
      <c r="E141" s="7" t="s">
        <v>67</v>
      </c>
      <c r="F141" s="7" t="s">
        <v>163</v>
      </c>
      <c r="G141" s="7" t="s">
        <v>32</v>
      </c>
      <c r="H141" s="7" t="s">
        <v>17</v>
      </c>
      <c r="I141" s="7"/>
      <c r="J141" s="35">
        <f>J142</f>
        <v>2.2999999999999998</v>
      </c>
      <c r="K141" s="35">
        <f t="shared" si="48"/>
        <v>2.2999999999999998</v>
      </c>
      <c r="L141" s="35">
        <f t="shared" si="48"/>
        <v>2.2999999999999998</v>
      </c>
    </row>
    <row r="142" spans="1:12" ht="31.5" x14ac:dyDescent="0.25">
      <c r="A142" s="120" t="s">
        <v>73</v>
      </c>
      <c r="B142" s="83">
        <v>89</v>
      </c>
      <c r="C142" s="83">
        <v>1</v>
      </c>
      <c r="D142" s="83" t="s">
        <v>37</v>
      </c>
      <c r="E142" s="83" t="s">
        <v>67</v>
      </c>
      <c r="F142" s="83" t="s">
        <v>163</v>
      </c>
      <c r="G142" s="83" t="s">
        <v>32</v>
      </c>
      <c r="H142" s="83" t="s">
        <v>17</v>
      </c>
      <c r="I142" s="83" t="s">
        <v>93</v>
      </c>
      <c r="J142" s="88">
        <f>'Прил 2'!J133</f>
        <v>2.2999999999999998</v>
      </c>
      <c r="K142" s="88">
        <f>'Прил 2'!K133</f>
        <v>2.2999999999999998</v>
      </c>
      <c r="L142" s="88">
        <f>'Прил 2'!L133</f>
        <v>2.2999999999999998</v>
      </c>
    </row>
    <row r="143" spans="1:12" ht="15.75" x14ac:dyDescent="0.25">
      <c r="A143" s="78" t="s">
        <v>220</v>
      </c>
      <c r="B143" s="6">
        <v>89</v>
      </c>
      <c r="C143" s="7" t="s">
        <v>24</v>
      </c>
      <c r="D143" s="7" t="s">
        <v>37</v>
      </c>
      <c r="E143" s="7" t="s">
        <v>165</v>
      </c>
      <c r="F143" s="7"/>
      <c r="G143" s="7"/>
      <c r="H143" s="7"/>
      <c r="I143" s="7"/>
      <c r="J143" s="35">
        <f t="shared" ref="J143:L144" si="49">J144</f>
        <v>0</v>
      </c>
      <c r="K143" s="35">
        <f t="shared" si="49"/>
        <v>31.9</v>
      </c>
      <c r="L143" s="35">
        <f t="shared" si="49"/>
        <v>65</v>
      </c>
    </row>
    <row r="144" spans="1:12" ht="15.75" x14ac:dyDescent="0.25">
      <c r="A144" s="78" t="s">
        <v>112</v>
      </c>
      <c r="B144" s="121">
        <v>89</v>
      </c>
      <c r="C144" s="7" t="s">
        <v>24</v>
      </c>
      <c r="D144" s="7" t="s">
        <v>37</v>
      </c>
      <c r="E144" s="7" t="s">
        <v>165</v>
      </c>
      <c r="F144" s="7" t="s">
        <v>113</v>
      </c>
      <c r="G144" s="7"/>
      <c r="H144" s="7"/>
      <c r="I144" s="7"/>
      <c r="J144" s="35">
        <f t="shared" si="49"/>
        <v>0</v>
      </c>
      <c r="K144" s="35">
        <f t="shared" si="49"/>
        <v>31.9</v>
      </c>
      <c r="L144" s="35">
        <f t="shared" si="49"/>
        <v>65</v>
      </c>
    </row>
    <row r="145" spans="1:12" ht="15.75" x14ac:dyDescent="0.25">
      <c r="A145" s="78" t="s">
        <v>47</v>
      </c>
      <c r="B145" s="121">
        <v>89</v>
      </c>
      <c r="C145" s="7" t="s">
        <v>24</v>
      </c>
      <c r="D145" s="7" t="s">
        <v>37</v>
      </c>
      <c r="E145" s="7" t="s">
        <v>165</v>
      </c>
      <c r="F145" s="7" t="s">
        <v>49</v>
      </c>
      <c r="G145" s="7"/>
      <c r="H145" s="7"/>
      <c r="I145" s="7"/>
      <c r="J145" s="35">
        <f>'Прил 2'!J136</f>
        <v>0</v>
      </c>
      <c r="K145" s="35">
        <f t="shared" ref="K145:L147" si="50">K146</f>
        <v>31.9</v>
      </c>
      <c r="L145" s="35">
        <f t="shared" si="50"/>
        <v>65</v>
      </c>
    </row>
    <row r="146" spans="1:12" ht="15.75" x14ac:dyDescent="0.25">
      <c r="A146" s="78" t="s">
        <v>220</v>
      </c>
      <c r="B146" s="121">
        <v>89</v>
      </c>
      <c r="C146" s="7" t="s">
        <v>24</v>
      </c>
      <c r="D146" s="7" t="s">
        <v>37</v>
      </c>
      <c r="E146" s="7" t="s">
        <v>165</v>
      </c>
      <c r="F146" s="7" t="s">
        <v>49</v>
      </c>
      <c r="G146" s="7" t="s">
        <v>164</v>
      </c>
      <c r="H146" s="7"/>
      <c r="I146" s="7"/>
      <c r="J146" s="35">
        <f>J147</f>
        <v>0</v>
      </c>
      <c r="K146" s="35">
        <f t="shared" si="50"/>
        <v>31.9</v>
      </c>
      <c r="L146" s="35">
        <f t="shared" si="50"/>
        <v>65</v>
      </c>
    </row>
    <row r="147" spans="1:12" ht="15.75" x14ac:dyDescent="0.25">
      <c r="A147" s="78" t="s">
        <v>220</v>
      </c>
      <c r="B147" s="121">
        <v>89</v>
      </c>
      <c r="C147" s="7" t="s">
        <v>24</v>
      </c>
      <c r="D147" s="7" t="s">
        <v>37</v>
      </c>
      <c r="E147" s="7" t="s">
        <v>165</v>
      </c>
      <c r="F147" s="7" t="s">
        <v>49</v>
      </c>
      <c r="G147" s="7" t="s">
        <v>164</v>
      </c>
      <c r="H147" s="7" t="s">
        <v>164</v>
      </c>
      <c r="I147" s="7"/>
      <c r="J147" s="35">
        <f>J148</f>
        <v>0</v>
      </c>
      <c r="K147" s="35">
        <f t="shared" si="50"/>
        <v>31.9</v>
      </c>
      <c r="L147" s="35">
        <f t="shared" si="50"/>
        <v>65</v>
      </c>
    </row>
    <row r="148" spans="1:12" ht="31.5" x14ac:dyDescent="0.25">
      <c r="A148" s="120" t="s">
        <v>73</v>
      </c>
      <c r="B148" s="87">
        <v>89</v>
      </c>
      <c r="C148" s="83" t="s">
        <v>24</v>
      </c>
      <c r="D148" s="83" t="s">
        <v>37</v>
      </c>
      <c r="E148" s="83" t="s">
        <v>165</v>
      </c>
      <c r="F148" s="83" t="s">
        <v>49</v>
      </c>
      <c r="G148" s="83" t="s">
        <v>164</v>
      </c>
      <c r="H148" s="83" t="s">
        <v>164</v>
      </c>
      <c r="I148" s="83" t="s">
        <v>93</v>
      </c>
      <c r="J148" s="88">
        <f>'Прил 2'!J140</f>
        <v>0</v>
      </c>
      <c r="K148" s="88">
        <f>'Прил 2'!K140</f>
        <v>31.9</v>
      </c>
      <c r="L148" s="88">
        <f>'Прил 2'!L140</f>
        <v>65</v>
      </c>
    </row>
    <row r="149" spans="1:12" ht="15.75" x14ac:dyDescent="0.25">
      <c r="A149" s="73" t="s">
        <v>57</v>
      </c>
      <c r="B149" s="6" t="s">
        <v>48</v>
      </c>
      <c r="C149" s="7">
        <v>1</v>
      </c>
      <c r="D149" s="7" t="s">
        <v>37</v>
      </c>
      <c r="E149" s="11">
        <v>43010</v>
      </c>
      <c r="F149" s="11"/>
      <c r="G149" s="117"/>
      <c r="H149" s="117"/>
      <c r="I149" s="117"/>
      <c r="J149" s="35">
        <f>J152</f>
        <v>20.399999999999999</v>
      </c>
      <c r="K149" s="35">
        <f>K152</f>
        <v>5</v>
      </c>
      <c r="L149" s="35">
        <f>L152</f>
        <v>5</v>
      </c>
    </row>
    <row r="150" spans="1:12" ht="31.5" x14ac:dyDescent="0.25">
      <c r="A150" s="73" t="s">
        <v>105</v>
      </c>
      <c r="B150" s="6" t="s">
        <v>48</v>
      </c>
      <c r="C150" s="7">
        <v>1</v>
      </c>
      <c r="D150" s="7" t="s">
        <v>37</v>
      </c>
      <c r="E150" s="11">
        <v>43010</v>
      </c>
      <c r="F150" s="11">
        <v>200</v>
      </c>
      <c r="G150" s="117"/>
      <c r="H150" s="117"/>
      <c r="I150" s="117"/>
      <c r="J150" s="35">
        <f>J151</f>
        <v>20.399999999999999</v>
      </c>
      <c r="K150" s="35">
        <f t="shared" ref="K150:L150" si="51">K151</f>
        <v>5</v>
      </c>
      <c r="L150" s="35">
        <f t="shared" si="51"/>
        <v>5</v>
      </c>
    </row>
    <row r="151" spans="1:12" ht="15.75" x14ac:dyDescent="0.25">
      <c r="A151" s="73" t="s">
        <v>42</v>
      </c>
      <c r="B151" s="6" t="s">
        <v>48</v>
      </c>
      <c r="C151" s="7">
        <v>1</v>
      </c>
      <c r="D151" s="7" t="s">
        <v>37</v>
      </c>
      <c r="E151" s="11">
        <v>43010</v>
      </c>
      <c r="F151" s="11">
        <v>240</v>
      </c>
      <c r="G151" s="117"/>
      <c r="H151" s="117"/>
      <c r="I151" s="117"/>
      <c r="J151" s="35">
        <f>J152</f>
        <v>20.399999999999999</v>
      </c>
      <c r="K151" s="35">
        <f t="shared" ref="K151:L151" si="52">K152</f>
        <v>5</v>
      </c>
      <c r="L151" s="35">
        <f t="shared" si="52"/>
        <v>5</v>
      </c>
    </row>
    <row r="152" spans="1:12" ht="15.75" x14ac:dyDescent="0.25">
      <c r="A152" s="118" t="s">
        <v>55</v>
      </c>
      <c r="B152" s="6" t="s">
        <v>48</v>
      </c>
      <c r="C152" s="7">
        <v>1</v>
      </c>
      <c r="D152" s="7" t="s">
        <v>37</v>
      </c>
      <c r="E152" s="11">
        <v>43010</v>
      </c>
      <c r="F152" s="11">
        <v>240</v>
      </c>
      <c r="G152" s="117" t="s">
        <v>20</v>
      </c>
      <c r="H152" s="117"/>
      <c r="I152" s="117"/>
      <c r="J152" s="35">
        <f>J153</f>
        <v>20.399999999999999</v>
      </c>
      <c r="K152" s="35">
        <f t="shared" ref="K152:L153" si="53">K153</f>
        <v>5</v>
      </c>
      <c r="L152" s="35">
        <f t="shared" si="53"/>
        <v>5</v>
      </c>
    </row>
    <row r="153" spans="1:12" ht="15.75" x14ac:dyDescent="0.25">
      <c r="A153" s="10" t="s">
        <v>56</v>
      </c>
      <c r="B153" s="6" t="s">
        <v>48</v>
      </c>
      <c r="C153" s="7">
        <v>1</v>
      </c>
      <c r="D153" s="7" t="s">
        <v>37</v>
      </c>
      <c r="E153" s="11">
        <v>43010</v>
      </c>
      <c r="F153" s="11">
        <v>240</v>
      </c>
      <c r="G153" s="117" t="s">
        <v>20</v>
      </c>
      <c r="H153" s="117" t="s">
        <v>29</v>
      </c>
      <c r="I153" s="117"/>
      <c r="J153" s="35">
        <f>J154</f>
        <v>20.399999999999999</v>
      </c>
      <c r="K153" s="35">
        <f t="shared" si="53"/>
        <v>5</v>
      </c>
      <c r="L153" s="35">
        <f t="shared" si="53"/>
        <v>5</v>
      </c>
    </row>
    <row r="154" spans="1:12" ht="31.5" x14ac:dyDescent="0.25">
      <c r="A154" s="120" t="s">
        <v>73</v>
      </c>
      <c r="B154" s="66" t="s">
        <v>48</v>
      </c>
      <c r="C154" s="83">
        <v>1</v>
      </c>
      <c r="D154" s="83" t="s">
        <v>37</v>
      </c>
      <c r="E154" s="145">
        <v>43010</v>
      </c>
      <c r="F154" s="145">
        <v>240</v>
      </c>
      <c r="G154" s="144" t="s">
        <v>20</v>
      </c>
      <c r="H154" s="144" t="s">
        <v>29</v>
      </c>
      <c r="I154" s="144" t="s">
        <v>93</v>
      </c>
      <c r="J154" s="88">
        <f>'Прил 2'!J116</f>
        <v>20.399999999999999</v>
      </c>
      <c r="K154" s="88">
        <f>'Прил 2'!K116</f>
        <v>5</v>
      </c>
      <c r="L154" s="88">
        <f>'Прил 2'!L116</f>
        <v>5</v>
      </c>
    </row>
    <row r="155" spans="1:12" ht="15.75" x14ac:dyDescent="0.25">
      <c r="A155" s="73" t="s">
        <v>149</v>
      </c>
      <c r="B155" s="6" t="s">
        <v>48</v>
      </c>
      <c r="C155" s="7">
        <v>1</v>
      </c>
      <c r="D155" s="7" t="s">
        <v>37</v>
      </c>
      <c r="E155" s="11">
        <v>43040</v>
      </c>
      <c r="F155" s="11"/>
      <c r="G155" s="11"/>
      <c r="H155" s="117"/>
      <c r="I155" s="117"/>
      <c r="J155" s="35">
        <f>J158</f>
        <v>23</v>
      </c>
      <c r="K155" s="35">
        <f>K158</f>
        <v>5</v>
      </c>
      <c r="L155" s="35">
        <f>L158</f>
        <v>5</v>
      </c>
    </row>
    <row r="156" spans="1:12" ht="31.5" x14ac:dyDescent="0.25">
      <c r="A156" s="73" t="s">
        <v>105</v>
      </c>
      <c r="B156" s="6" t="s">
        <v>48</v>
      </c>
      <c r="C156" s="7">
        <v>1</v>
      </c>
      <c r="D156" s="7" t="s">
        <v>37</v>
      </c>
      <c r="E156" s="11">
        <v>43040</v>
      </c>
      <c r="F156" s="11">
        <v>200</v>
      </c>
      <c r="G156" s="11"/>
      <c r="H156" s="117"/>
      <c r="I156" s="117"/>
      <c r="J156" s="35">
        <f>J157</f>
        <v>23</v>
      </c>
      <c r="K156" s="35">
        <f t="shared" ref="K156:L156" si="54">K157</f>
        <v>5</v>
      </c>
      <c r="L156" s="35">
        <f t="shared" si="54"/>
        <v>5</v>
      </c>
    </row>
    <row r="157" spans="1:12" ht="15.75" x14ac:dyDescent="0.25">
      <c r="A157" s="73" t="s">
        <v>42</v>
      </c>
      <c r="B157" s="6" t="s">
        <v>48</v>
      </c>
      <c r="C157" s="7">
        <v>1</v>
      </c>
      <c r="D157" s="7" t="s">
        <v>37</v>
      </c>
      <c r="E157" s="11">
        <v>43040</v>
      </c>
      <c r="F157" s="11">
        <v>240</v>
      </c>
      <c r="G157" s="11"/>
      <c r="H157" s="117"/>
      <c r="I157" s="117"/>
      <c r="J157" s="35">
        <f>J158</f>
        <v>23</v>
      </c>
      <c r="K157" s="35">
        <f t="shared" ref="K157:L157" si="55">K158</f>
        <v>5</v>
      </c>
      <c r="L157" s="35">
        <f t="shared" si="55"/>
        <v>5</v>
      </c>
    </row>
    <row r="158" spans="1:12" ht="15.75" x14ac:dyDescent="0.25">
      <c r="A158" s="118" t="s">
        <v>55</v>
      </c>
      <c r="B158" s="6" t="s">
        <v>48</v>
      </c>
      <c r="C158" s="7">
        <v>1</v>
      </c>
      <c r="D158" s="7" t="s">
        <v>37</v>
      </c>
      <c r="E158" s="11">
        <v>43040</v>
      </c>
      <c r="F158" s="11">
        <v>240</v>
      </c>
      <c r="G158" s="7" t="s">
        <v>20</v>
      </c>
      <c r="H158" s="117"/>
      <c r="I158" s="117"/>
      <c r="J158" s="35">
        <f>J159</f>
        <v>23</v>
      </c>
      <c r="K158" s="35">
        <f t="shared" ref="K158:L159" si="56">K159</f>
        <v>5</v>
      </c>
      <c r="L158" s="35">
        <f t="shared" si="56"/>
        <v>5</v>
      </c>
    </row>
    <row r="159" spans="1:12" ht="15.75" x14ac:dyDescent="0.25">
      <c r="A159" s="10" t="s">
        <v>56</v>
      </c>
      <c r="B159" s="6" t="s">
        <v>48</v>
      </c>
      <c r="C159" s="7">
        <v>1</v>
      </c>
      <c r="D159" s="7" t="s">
        <v>37</v>
      </c>
      <c r="E159" s="11">
        <v>43040</v>
      </c>
      <c r="F159" s="11">
        <v>240</v>
      </c>
      <c r="G159" s="7" t="s">
        <v>20</v>
      </c>
      <c r="H159" s="117" t="s">
        <v>29</v>
      </c>
      <c r="I159" s="117"/>
      <c r="J159" s="35">
        <f>J160</f>
        <v>23</v>
      </c>
      <c r="K159" s="35">
        <f t="shared" si="56"/>
        <v>5</v>
      </c>
      <c r="L159" s="35">
        <f t="shared" si="56"/>
        <v>5</v>
      </c>
    </row>
    <row r="160" spans="1:12" ht="36.6" customHeight="1" x14ac:dyDescent="0.25">
      <c r="A160" s="120" t="s">
        <v>73</v>
      </c>
      <c r="B160" s="66" t="s">
        <v>48</v>
      </c>
      <c r="C160" s="83">
        <v>1</v>
      </c>
      <c r="D160" s="83" t="s">
        <v>37</v>
      </c>
      <c r="E160" s="145">
        <v>43040</v>
      </c>
      <c r="F160" s="145">
        <v>240</v>
      </c>
      <c r="G160" s="83" t="s">
        <v>20</v>
      </c>
      <c r="H160" s="144" t="s">
        <v>29</v>
      </c>
      <c r="I160" s="144" t="s">
        <v>93</v>
      </c>
      <c r="J160" s="88">
        <f>'Прил 2'!J119</f>
        <v>23</v>
      </c>
      <c r="K160" s="88">
        <f>'Прил 2'!K119</f>
        <v>5</v>
      </c>
      <c r="L160" s="88">
        <f>'Прил 2'!L119</f>
        <v>5</v>
      </c>
    </row>
    <row r="161" spans="1:12" ht="63.75" customHeight="1" x14ac:dyDescent="0.25">
      <c r="A161" s="10" t="s">
        <v>236</v>
      </c>
      <c r="B161" s="6">
        <v>89</v>
      </c>
      <c r="C161" s="6">
        <v>1</v>
      </c>
      <c r="D161" s="6" t="s">
        <v>37</v>
      </c>
      <c r="E161" s="6" t="s">
        <v>215</v>
      </c>
      <c r="F161" s="6"/>
      <c r="G161" s="7"/>
      <c r="H161" s="7"/>
      <c r="I161" s="7"/>
      <c r="J161" s="35">
        <f>J162</f>
        <v>200</v>
      </c>
      <c r="K161" s="35">
        <f t="shared" ref="K161:L165" si="57">K162</f>
        <v>30</v>
      </c>
      <c r="L161" s="35">
        <f t="shared" si="57"/>
        <v>30</v>
      </c>
    </row>
    <row r="162" spans="1:12" ht="36.6" customHeight="1" x14ac:dyDescent="0.25">
      <c r="A162" s="73" t="s">
        <v>105</v>
      </c>
      <c r="B162" s="6">
        <v>89</v>
      </c>
      <c r="C162" s="6">
        <v>1</v>
      </c>
      <c r="D162" s="6" t="s">
        <v>37</v>
      </c>
      <c r="E162" s="6" t="s">
        <v>215</v>
      </c>
      <c r="F162" s="6" t="s">
        <v>106</v>
      </c>
      <c r="G162" s="7"/>
      <c r="H162" s="7"/>
      <c r="I162" s="7"/>
      <c r="J162" s="35">
        <f>J163</f>
        <v>200</v>
      </c>
      <c r="K162" s="35">
        <f t="shared" si="57"/>
        <v>30</v>
      </c>
      <c r="L162" s="35">
        <f t="shared" si="57"/>
        <v>30</v>
      </c>
    </row>
    <row r="163" spans="1:12" ht="23.25" customHeight="1" x14ac:dyDescent="0.25">
      <c r="A163" s="73" t="s">
        <v>42</v>
      </c>
      <c r="B163" s="6">
        <v>89</v>
      </c>
      <c r="C163" s="6">
        <v>1</v>
      </c>
      <c r="D163" s="6" t="s">
        <v>37</v>
      </c>
      <c r="E163" s="6" t="s">
        <v>215</v>
      </c>
      <c r="F163" s="6" t="s">
        <v>107</v>
      </c>
      <c r="G163" s="7"/>
      <c r="H163" s="7"/>
      <c r="I163" s="7"/>
      <c r="J163" s="35">
        <f>J164</f>
        <v>200</v>
      </c>
      <c r="K163" s="35">
        <f t="shared" si="57"/>
        <v>30</v>
      </c>
      <c r="L163" s="35">
        <f t="shared" si="57"/>
        <v>30</v>
      </c>
    </row>
    <row r="164" spans="1:12" ht="18.75" customHeight="1" x14ac:dyDescent="0.25">
      <c r="A164" s="118" t="s">
        <v>21</v>
      </c>
      <c r="B164" s="6">
        <v>89</v>
      </c>
      <c r="C164" s="6">
        <v>1</v>
      </c>
      <c r="D164" s="6" t="s">
        <v>37</v>
      </c>
      <c r="E164" s="6" t="s">
        <v>215</v>
      </c>
      <c r="F164" s="6" t="s">
        <v>107</v>
      </c>
      <c r="G164" s="7" t="s">
        <v>20</v>
      </c>
      <c r="H164" s="7"/>
      <c r="I164" s="7"/>
      <c r="J164" s="35">
        <f>J165</f>
        <v>200</v>
      </c>
      <c r="K164" s="35">
        <f t="shared" si="57"/>
        <v>30</v>
      </c>
      <c r="L164" s="35">
        <f t="shared" si="57"/>
        <v>30</v>
      </c>
    </row>
    <row r="165" spans="1:12" ht="19.5" customHeight="1" x14ac:dyDescent="0.25">
      <c r="A165" s="118" t="s">
        <v>55</v>
      </c>
      <c r="B165" s="6">
        <v>89</v>
      </c>
      <c r="C165" s="6">
        <v>1</v>
      </c>
      <c r="D165" s="6" t="s">
        <v>37</v>
      </c>
      <c r="E165" s="6" t="s">
        <v>215</v>
      </c>
      <c r="F165" s="6" t="s">
        <v>107</v>
      </c>
      <c r="G165" s="7" t="s">
        <v>20</v>
      </c>
      <c r="H165" s="7" t="s">
        <v>28</v>
      </c>
      <c r="I165" s="7"/>
      <c r="J165" s="35">
        <f>J166</f>
        <v>200</v>
      </c>
      <c r="K165" s="35">
        <f t="shared" si="57"/>
        <v>30</v>
      </c>
      <c r="L165" s="35">
        <f t="shared" si="57"/>
        <v>30</v>
      </c>
    </row>
    <row r="166" spans="1:12" ht="36" customHeight="1" x14ac:dyDescent="0.25">
      <c r="A166" s="120" t="s">
        <v>73</v>
      </c>
      <c r="B166" s="66">
        <v>89</v>
      </c>
      <c r="C166" s="66">
        <v>1</v>
      </c>
      <c r="D166" s="66" t="s">
        <v>37</v>
      </c>
      <c r="E166" s="66" t="s">
        <v>215</v>
      </c>
      <c r="F166" s="66" t="s">
        <v>107</v>
      </c>
      <c r="G166" s="83" t="s">
        <v>20</v>
      </c>
      <c r="H166" s="83" t="s">
        <v>28</v>
      </c>
      <c r="I166" s="83" t="s">
        <v>93</v>
      </c>
      <c r="J166" s="88">
        <f>'Прил 2'!J94</f>
        <v>200</v>
      </c>
      <c r="K166" s="88">
        <f>'Прил 2'!K94</f>
        <v>30</v>
      </c>
      <c r="L166" s="88">
        <f>'Прил 2'!L94</f>
        <v>30</v>
      </c>
    </row>
    <row r="167" spans="1:12" ht="49.5" customHeight="1" x14ac:dyDescent="0.25">
      <c r="A167" s="91" t="s">
        <v>171</v>
      </c>
      <c r="B167" s="121">
        <v>89</v>
      </c>
      <c r="C167" s="117" t="s">
        <v>24</v>
      </c>
      <c r="D167" s="7" t="s">
        <v>37</v>
      </c>
      <c r="E167" s="7" t="s">
        <v>52</v>
      </c>
      <c r="F167" s="7"/>
      <c r="G167" s="7"/>
      <c r="H167" s="7"/>
      <c r="I167" s="11"/>
      <c r="J167" s="35">
        <f>J170+J173</f>
        <v>159</v>
      </c>
      <c r="K167" s="35">
        <f t="shared" ref="K167:L167" si="58">K170+K173</f>
        <v>173.9</v>
      </c>
      <c r="L167" s="35">
        <f t="shared" si="58"/>
        <v>180.2</v>
      </c>
    </row>
    <row r="168" spans="1:12" ht="65.25" customHeight="1" x14ac:dyDescent="0.25">
      <c r="A168" s="74" t="s">
        <v>108</v>
      </c>
      <c r="B168" s="121">
        <v>89</v>
      </c>
      <c r="C168" s="117" t="s">
        <v>24</v>
      </c>
      <c r="D168" s="7" t="s">
        <v>37</v>
      </c>
      <c r="E168" s="7" t="s">
        <v>52</v>
      </c>
      <c r="F168" s="7" t="s">
        <v>110</v>
      </c>
      <c r="G168" s="7"/>
      <c r="H168" s="7"/>
      <c r="I168" s="11"/>
      <c r="J168" s="35">
        <f>J169</f>
        <v>145</v>
      </c>
      <c r="K168" s="35">
        <f t="shared" ref="K168:L168" si="59">K169</f>
        <v>145</v>
      </c>
      <c r="L168" s="35">
        <f t="shared" si="59"/>
        <v>145</v>
      </c>
    </row>
    <row r="169" spans="1:12" ht="36.75" customHeight="1" x14ac:dyDescent="0.25">
      <c r="A169" s="74" t="s">
        <v>109</v>
      </c>
      <c r="B169" s="121">
        <v>89</v>
      </c>
      <c r="C169" s="117" t="s">
        <v>24</v>
      </c>
      <c r="D169" s="7" t="s">
        <v>37</v>
      </c>
      <c r="E169" s="7" t="s">
        <v>52</v>
      </c>
      <c r="F169" s="7" t="s">
        <v>111</v>
      </c>
      <c r="G169" s="7"/>
      <c r="H169" s="7"/>
      <c r="I169" s="11"/>
      <c r="J169" s="35">
        <f>J170</f>
        <v>145</v>
      </c>
      <c r="K169" s="35">
        <f t="shared" ref="K169:L169" si="60">K170</f>
        <v>145</v>
      </c>
      <c r="L169" s="35">
        <f t="shared" si="60"/>
        <v>145</v>
      </c>
    </row>
    <row r="170" spans="1:12" ht="22.5" customHeight="1" x14ac:dyDescent="0.25">
      <c r="A170" s="118" t="s">
        <v>50</v>
      </c>
      <c r="B170" s="121">
        <v>89</v>
      </c>
      <c r="C170" s="117" t="s">
        <v>24</v>
      </c>
      <c r="D170" s="7" t="s">
        <v>37</v>
      </c>
      <c r="E170" s="7" t="s">
        <v>52</v>
      </c>
      <c r="F170" s="7" t="s">
        <v>111</v>
      </c>
      <c r="G170" s="7" t="s">
        <v>28</v>
      </c>
      <c r="H170" s="7"/>
      <c r="I170" s="11"/>
      <c r="J170" s="35">
        <f>J171</f>
        <v>145</v>
      </c>
      <c r="K170" s="35">
        <f t="shared" ref="K170:L171" si="61">K171</f>
        <v>145</v>
      </c>
      <c r="L170" s="35">
        <f t="shared" si="61"/>
        <v>145</v>
      </c>
    </row>
    <row r="171" spans="1:12" ht="22.5" customHeight="1" x14ac:dyDescent="0.25">
      <c r="A171" s="118" t="s">
        <v>51</v>
      </c>
      <c r="B171" s="121">
        <v>89</v>
      </c>
      <c r="C171" s="117" t="s">
        <v>24</v>
      </c>
      <c r="D171" s="7" t="s">
        <v>37</v>
      </c>
      <c r="E171" s="7" t="s">
        <v>52</v>
      </c>
      <c r="F171" s="7" t="s">
        <v>111</v>
      </c>
      <c r="G171" s="7" t="s">
        <v>28</v>
      </c>
      <c r="H171" s="7" t="s">
        <v>29</v>
      </c>
      <c r="I171" s="11"/>
      <c r="J171" s="35">
        <f>J172</f>
        <v>145</v>
      </c>
      <c r="K171" s="35">
        <f t="shared" si="61"/>
        <v>145</v>
      </c>
      <c r="L171" s="35">
        <f t="shared" si="61"/>
        <v>145</v>
      </c>
    </row>
    <row r="172" spans="1:12" ht="39.75" customHeight="1" x14ac:dyDescent="0.25">
      <c r="A172" s="120" t="s">
        <v>73</v>
      </c>
      <c r="B172" s="83">
        <v>89</v>
      </c>
      <c r="C172" s="83">
        <v>1</v>
      </c>
      <c r="D172" s="83" t="s">
        <v>37</v>
      </c>
      <c r="E172" s="83" t="s">
        <v>52</v>
      </c>
      <c r="F172" s="83" t="s">
        <v>111</v>
      </c>
      <c r="G172" s="83" t="s">
        <v>28</v>
      </c>
      <c r="H172" s="83" t="s">
        <v>29</v>
      </c>
      <c r="I172" s="83" t="s">
        <v>93</v>
      </c>
      <c r="J172" s="88">
        <f>'Прил 2'!J63</f>
        <v>145</v>
      </c>
      <c r="K172" s="88">
        <f>'Прил 2'!K63</f>
        <v>145</v>
      </c>
      <c r="L172" s="88">
        <f>'Прил 2'!L63</f>
        <v>145</v>
      </c>
    </row>
    <row r="173" spans="1:12" ht="39" customHeight="1" x14ac:dyDescent="0.25">
      <c r="A173" s="74" t="s">
        <v>108</v>
      </c>
      <c r="B173" s="121">
        <v>89</v>
      </c>
      <c r="C173" s="117" t="s">
        <v>24</v>
      </c>
      <c r="D173" s="7" t="s">
        <v>37</v>
      </c>
      <c r="E173" s="7" t="s">
        <v>52</v>
      </c>
      <c r="F173" s="7" t="s">
        <v>106</v>
      </c>
      <c r="G173" s="7"/>
      <c r="H173" s="7"/>
      <c r="I173" s="11"/>
      <c r="J173" s="35">
        <f>J174</f>
        <v>14</v>
      </c>
      <c r="K173" s="35">
        <f t="shared" ref="K173:L176" si="62">K174</f>
        <v>28.9</v>
      </c>
      <c r="L173" s="35">
        <f t="shared" ref="L173:L174" si="63">L174</f>
        <v>35.200000000000003</v>
      </c>
    </row>
    <row r="174" spans="1:12" ht="37.5" customHeight="1" x14ac:dyDescent="0.25">
      <c r="A174" s="74" t="s">
        <v>109</v>
      </c>
      <c r="B174" s="121">
        <v>89</v>
      </c>
      <c r="C174" s="117" t="s">
        <v>24</v>
      </c>
      <c r="D174" s="7" t="s">
        <v>37</v>
      </c>
      <c r="E174" s="7" t="s">
        <v>52</v>
      </c>
      <c r="F174" s="7" t="s">
        <v>107</v>
      </c>
      <c r="G174" s="7"/>
      <c r="H174" s="7"/>
      <c r="I174" s="11"/>
      <c r="J174" s="35">
        <f>J175</f>
        <v>14</v>
      </c>
      <c r="K174" s="35">
        <f t="shared" si="62"/>
        <v>28.9</v>
      </c>
      <c r="L174" s="35">
        <f t="shared" si="63"/>
        <v>35.200000000000003</v>
      </c>
    </row>
    <row r="175" spans="1:12" ht="21.75" customHeight="1" x14ac:dyDescent="0.25">
      <c r="A175" s="118" t="s">
        <v>50</v>
      </c>
      <c r="B175" s="121">
        <v>89</v>
      </c>
      <c r="C175" s="117" t="s">
        <v>24</v>
      </c>
      <c r="D175" s="7" t="s">
        <v>37</v>
      </c>
      <c r="E175" s="7" t="s">
        <v>52</v>
      </c>
      <c r="F175" s="7" t="s">
        <v>107</v>
      </c>
      <c r="G175" s="7" t="s">
        <v>28</v>
      </c>
      <c r="H175" s="7"/>
      <c r="I175" s="11"/>
      <c r="J175" s="35">
        <f>J176</f>
        <v>14</v>
      </c>
      <c r="K175" s="35">
        <f t="shared" si="62"/>
        <v>28.9</v>
      </c>
      <c r="L175" s="35">
        <f t="shared" si="62"/>
        <v>35.200000000000003</v>
      </c>
    </row>
    <row r="176" spans="1:12" ht="24" customHeight="1" x14ac:dyDescent="0.25">
      <c r="A176" s="118" t="s">
        <v>51</v>
      </c>
      <c r="B176" s="121">
        <v>89</v>
      </c>
      <c r="C176" s="117" t="s">
        <v>24</v>
      </c>
      <c r="D176" s="7" t="s">
        <v>37</v>
      </c>
      <c r="E176" s="7" t="s">
        <v>52</v>
      </c>
      <c r="F176" s="7" t="s">
        <v>107</v>
      </c>
      <c r="G176" s="7" t="s">
        <v>28</v>
      </c>
      <c r="H176" s="7" t="s">
        <v>29</v>
      </c>
      <c r="I176" s="11"/>
      <c r="J176" s="35">
        <f>J177</f>
        <v>14</v>
      </c>
      <c r="K176" s="35">
        <f t="shared" si="62"/>
        <v>28.9</v>
      </c>
      <c r="L176" s="35">
        <f t="shared" si="62"/>
        <v>35.200000000000003</v>
      </c>
    </row>
    <row r="177" spans="1:12" ht="42.75" customHeight="1" x14ac:dyDescent="0.25">
      <c r="A177" s="120" t="s">
        <v>73</v>
      </c>
      <c r="B177" s="83">
        <v>89</v>
      </c>
      <c r="C177" s="83">
        <v>1</v>
      </c>
      <c r="D177" s="83" t="s">
        <v>37</v>
      </c>
      <c r="E177" s="83" t="s">
        <v>52</v>
      </c>
      <c r="F177" s="83" t="s">
        <v>107</v>
      </c>
      <c r="G177" s="83" t="s">
        <v>28</v>
      </c>
      <c r="H177" s="83" t="s">
        <v>29</v>
      </c>
      <c r="I177" s="83" t="s">
        <v>93</v>
      </c>
      <c r="J177" s="88">
        <f>'Прил 2'!J65</f>
        <v>14</v>
      </c>
      <c r="K177" s="88">
        <f>'Прил 2'!K65</f>
        <v>28.9</v>
      </c>
      <c r="L177" s="88">
        <f>'Прил 2'!L65</f>
        <v>35.200000000000003</v>
      </c>
    </row>
    <row r="178" spans="1:12" ht="85.15" customHeight="1" x14ac:dyDescent="0.25">
      <c r="A178" s="118" t="s">
        <v>142</v>
      </c>
      <c r="B178" s="6">
        <v>89</v>
      </c>
      <c r="C178" s="7" t="s">
        <v>24</v>
      </c>
      <c r="D178" s="7" t="s">
        <v>37</v>
      </c>
      <c r="E178" s="7" t="s">
        <v>43</v>
      </c>
      <c r="F178" s="7"/>
      <c r="G178" s="7"/>
      <c r="H178" s="7"/>
      <c r="I178" s="7"/>
      <c r="J178" s="35">
        <f>J181</f>
        <v>0.5</v>
      </c>
      <c r="K178" s="35">
        <f>K181</f>
        <v>0.5</v>
      </c>
      <c r="L178" s="35">
        <f>L181</f>
        <v>0.5</v>
      </c>
    </row>
    <row r="179" spans="1:12" ht="35.450000000000003" customHeight="1" x14ac:dyDescent="0.25">
      <c r="A179" s="73" t="s">
        <v>105</v>
      </c>
      <c r="B179" s="121">
        <v>89</v>
      </c>
      <c r="C179" s="7" t="s">
        <v>24</v>
      </c>
      <c r="D179" s="7" t="s">
        <v>37</v>
      </c>
      <c r="E179" s="7" t="s">
        <v>43</v>
      </c>
      <c r="F179" s="7" t="s">
        <v>106</v>
      </c>
      <c r="G179" s="7"/>
      <c r="H179" s="7"/>
      <c r="I179" s="7"/>
      <c r="J179" s="35">
        <f>J180</f>
        <v>0.5</v>
      </c>
      <c r="K179" s="35">
        <f t="shared" ref="K179:L179" si="64">K180</f>
        <v>0.5</v>
      </c>
      <c r="L179" s="35">
        <f t="shared" si="64"/>
        <v>0.5</v>
      </c>
    </row>
    <row r="180" spans="1:12" ht="22.15" customHeight="1" x14ac:dyDescent="0.25">
      <c r="A180" s="73" t="s">
        <v>42</v>
      </c>
      <c r="B180" s="121">
        <v>89</v>
      </c>
      <c r="C180" s="7" t="s">
        <v>24</v>
      </c>
      <c r="D180" s="7" t="s">
        <v>37</v>
      </c>
      <c r="E180" s="7" t="s">
        <v>43</v>
      </c>
      <c r="F180" s="7" t="s">
        <v>107</v>
      </c>
      <c r="G180" s="7"/>
      <c r="H180" s="7"/>
      <c r="I180" s="7"/>
      <c r="J180" s="35">
        <f>J181</f>
        <v>0.5</v>
      </c>
      <c r="K180" s="35">
        <f t="shared" ref="K180:L180" si="65">K181</f>
        <v>0.5</v>
      </c>
      <c r="L180" s="35">
        <f t="shared" si="65"/>
        <v>0.5</v>
      </c>
    </row>
    <row r="181" spans="1:12" ht="15.75" x14ac:dyDescent="0.25">
      <c r="A181" s="118" t="s">
        <v>16</v>
      </c>
      <c r="B181" s="121">
        <v>89</v>
      </c>
      <c r="C181" s="7" t="s">
        <v>24</v>
      </c>
      <c r="D181" s="7" t="s">
        <v>37</v>
      </c>
      <c r="E181" s="7" t="s">
        <v>43</v>
      </c>
      <c r="F181" s="7" t="s">
        <v>107</v>
      </c>
      <c r="G181" s="7" t="s">
        <v>17</v>
      </c>
      <c r="H181" s="7"/>
      <c r="I181" s="7"/>
      <c r="J181" s="35">
        <f>J182</f>
        <v>0.5</v>
      </c>
      <c r="K181" s="35">
        <f t="shared" ref="K181:L182" si="66">K182</f>
        <v>0.5</v>
      </c>
      <c r="L181" s="35">
        <f t="shared" si="66"/>
        <v>0.5</v>
      </c>
    </row>
    <row r="182" spans="1:12" ht="53.45" customHeight="1" x14ac:dyDescent="0.25">
      <c r="A182" s="118" t="s">
        <v>65</v>
      </c>
      <c r="B182" s="121">
        <v>89</v>
      </c>
      <c r="C182" s="7" t="s">
        <v>24</v>
      </c>
      <c r="D182" s="7" t="s">
        <v>37</v>
      </c>
      <c r="E182" s="7" t="s">
        <v>43</v>
      </c>
      <c r="F182" s="7" t="s">
        <v>107</v>
      </c>
      <c r="G182" s="7" t="s">
        <v>17</v>
      </c>
      <c r="H182" s="7" t="s">
        <v>18</v>
      </c>
      <c r="I182" s="7"/>
      <c r="J182" s="35">
        <f>J183</f>
        <v>0.5</v>
      </c>
      <c r="K182" s="35">
        <f t="shared" si="66"/>
        <v>0.5</v>
      </c>
      <c r="L182" s="35">
        <f t="shared" si="66"/>
        <v>0.5</v>
      </c>
    </row>
    <row r="183" spans="1:12" ht="31.5" x14ac:dyDescent="0.25">
      <c r="A183" s="120" t="s">
        <v>73</v>
      </c>
      <c r="B183" s="87">
        <v>89</v>
      </c>
      <c r="C183" s="83" t="s">
        <v>24</v>
      </c>
      <c r="D183" s="83" t="s">
        <v>37</v>
      </c>
      <c r="E183" s="83" t="s">
        <v>43</v>
      </c>
      <c r="F183" s="83" t="s">
        <v>107</v>
      </c>
      <c r="G183" s="83" t="s">
        <v>17</v>
      </c>
      <c r="H183" s="83" t="s">
        <v>18</v>
      </c>
      <c r="I183" s="83" t="s">
        <v>93</v>
      </c>
      <c r="J183" s="88">
        <f>'Прил 2'!J35</f>
        <v>0.5</v>
      </c>
      <c r="K183" s="88">
        <f>'Прил 2'!K35</f>
        <v>0.5</v>
      </c>
      <c r="L183" s="88">
        <f>'Прил 2'!L35</f>
        <v>0.5</v>
      </c>
    </row>
  </sheetData>
  <mergeCells count="11">
    <mergeCell ref="E1:G1"/>
    <mergeCell ref="J1:L1"/>
    <mergeCell ref="J4:L4"/>
    <mergeCell ref="F4:F5"/>
    <mergeCell ref="A3:J3"/>
    <mergeCell ref="A2:L2"/>
    <mergeCell ref="A4:A5"/>
    <mergeCell ref="B4:E5"/>
    <mergeCell ref="H4:H5"/>
    <mergeCell ref="I4:I5"/>
    <mergeCell ref="G4:G5"/>
  </mergeCells>
  <conditionalFormatting sqref="D123:D124">
    <cfRule type="expression" dxfId="2" priority="52" stopIfTrue="1">
      <formula>$D123=""</formula>
    </cfRule>
    <cfRule type="expression" dxfId="1" priority="53" stopIfTrue="1">
      <formula>$E123&lt;&gt;""</formula>
    </cfRule>
  </conditionalFormatting>
  <pageMargins left="0.7" right="0.7" top="0.75" bottom="0.75" header="0.3" footer="0.3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6"/>
  <sheetViews>
    <sheetView view="pageBreakPreview" topLeftCell="A4" zoomScaleNormal="55" zoomScaleSheetLayoutView="100" workbookViewId="0">
      <selection activeCell="C14" sqref="C14"/>
    </sheetView>
  </sheetViews>
  <sheetFormatPr defaultColWidth="9.140625" defaultRowHeight="15.75" x14ac:dyDescent="0.25"/>
  <cols>
    <col min="1" max="1" width="29.140625" style="18" customWidth="1"/>
    <col min="2" max="2" width="71" style="43" customWidth="1"/>
    <col min="3" max="3" width="14.85546875" style="18" customWidth="1"/>
    <col min="4" max="4" width="17.28515625" style="18" customWidth="1"/>
    <col min="5" max="5" width="16.28515625" style="18" customWidth="1"/>
    <col min="6" max="6" width="9.140625" style="18"/>
    <col min="7" max="7" width="20.28515625" style="18" customWidth="1"/>
    <col min="8" max="8" width="16.7109375" style="18" customWidth="1"/>
    <col min="9" max="9" width="21.85546875" style="18" customWidth="1"/>
    <col min="10" max="16384" width="9.140625" style="18"/>
  </cols>
  <sheetData>
    <row r="1" spans="1:7" ht="115.5" customHeight="1" x14ac:dyDescent="0.25">
      <c r="A1" s="122"/>
      <c r="B1" s="123"/>
      <c r="C1" s="230" t="s">
        <v>239</v>
      </c>
      <c r="D1" s="230"/>
      <c r="E1" s="230"/>
      <c r="F1" s="17"/>
      <c r="G1" s="17"/>
    </row>
    <row r="2" spans="1:7" ht="51" customHeight="1" x14ac:dyDescent="0.25">
      <c r="A2" s="243" t="s">
        <v>240</v>
      </c>
      <c r="B2" s="243"/>
      <c r="C2" s="243"/>
      <c r="D2" s="243"/>
      <c r="E2" s="243"/>
    </row>
    <row r="3" spans="1:7" x14ac:dyDescent="0.25">
      <c r="A3" s="52"/>
      <c r="B3" s="124"/>
      <c r="C3" s="125"/>
      <c r="D3" s="53"/>
      <c r="E3" s="126" t="s">
        <v>135</v>
      </c>
    </row>
    <row r="4" spans="1:7" ht="39" customHeight="1" x14ac:dyDescent="0.25">
      <c r="A4" s="244" t="s">
        <v>126</v>
      </c>
      <c r="B4" s="245" t="s">
        <v>189</v>
      </c>
      <c r="C4" s="244" t="s">
        <v>190</v>
      </c>
      <c r="D4" s="244"/>
      <c r="E4" s="244"/>
    </row>
    <row r="5" spans="1:7" ht="36" customHeight="1" x14ac:dyDescent="0.25">
      <c r="A5" s="244"/>
      <c r="B5" s="245"/>
      <c r="C5" s="170" t="s">
        <v>193</v>
      </c>
      <c r="D5" s="170" t="s">
        <v>221</v>
      </c>
      <c r="E5" s="170" t="s">
        <v>225</v>
      </c>
    </row>
    <row r="6" spans="1:7" ht="31.5" x14ac:dyDescent="0.25">
      <c r="A6" s="127" t="s">
        <v>127</v>
      </c>
      <c r="B6" s="128" t="s">
        <v>128</v>
      </c>
      <c r="C6" s="37">
        <f>C7+C10+C14</f>
        <v>256.48305000000067</v>
      </c>
      <c r="D6" s="37">
        <f t="shared" ref="D6:E6" si="0">D7+D10+D14</f>
        <v>-117.25879</v>
      </c>
      <c r="E6" s="37">
        <f t="shared" si="0"/>
        <v>-140.71055000000001</v>
      </c>
    </row>
    <row r="7" spans="1:7" x14ac:dyDescent="0.25">
      <c r="A7" s="127" t="s">
        <v>129</v>
      </c>
      <c r="B7" s="129" t="s">
        <v>121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7" ht="31.5" x14ac:dyDescent="0.25">
      <c r="A8" s="127" t="s">
        <v>130</v>
      </c>
      <c r="B8" s="129" t="s">
        <v>176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7" ht="31.5" x14ac:dyDescent="0.25">
      <c r="A9" s="127" t="s">
        <v>136</v>
      </c>
      <c r="B9" s="129" t="s">
        <v>177</v>
      </c>
      <c r="C9" s="39">
        <v>0</v>
      </c>
      <c r="D9" s="39">
        <v>0</v>
      </c>
      <c r="E9" s="39">
        <v>0</v>
      </c>
    </row>
    <row r="10" spans="1:7" ht="31.5" x14ac:dyDescent="0.25">
      <c r="A10" s="40" t="s">
        <v>150</v>
      </c>
      <c r="B10" s="130" t="s">
        <v>173</v>
      </c>
      <c r="C10" s="39">
        <f t="shared" ref="C10:E11" si="2">C11</f>
        <v>-93.807029999999997</v>
      </c>
      <c r="D10" s="39">
        <f t="shared" si="2"/>
        <v>-117.25879</v>
      </c>
      <c r="E10" s="39">
        <f t="shared" si="2"/>
        <v>-140.71055000000001</v>
      </c>
    </row>
    <row r="11" spans="1:7" ht="47.25" x14ac:dyDescent="0.25">
      <c r="A11" s="40" t="s">
        <v>178</v>
      </c>
      <c r="B11" s="130" t="s">
        <v>174</v>
      </c>
      <c r="C11" s="39">
        <f t="shared" si="2"/>
        <v>-93.807029999999997</v>
      </c>
      <c r="D11" s="39">
        <f t="shared" si="2"/>
        <v>-117.25879</v>
      </c>
      <c r="E11" s="39">
        <f t="shared" si="2"/>
        <v>-140.71055000000001</v>
      </c>
    </row>
    <row r="12" spans="1:7" ht="47.25" x14ac:dyDescent="0.25">
      <c r="A12" s="40" t="s">
        <v>151</v>
      </c>
      <c r="B12" s="130" t="s">
        <v>174</v>
      </c>
      <c r="C12" s="39">
        <f>SUM(C13)</f>
        <v>-93.807029999999997</v>
      </c>
      <c r="D12" s="39">
        <f>SUM(D13)</f>
        <v>-117.25879</v>
      </c>
      <c r="E12" s="39">
        <f>SUM(E13)</f>
        <v>-140.71055000000001</v>
      </c>
    </row>
    <row r="13" spans="1:7" ht="47.25" x14ac:dyDescent="0.25">
      <c r="A13" s="40" t="s">
        <v>152</v>
      </c>
      <c r="B13" s="130" t="s">
        <v>175</v>
      </c>
      <c r="C13" s="39">
        <f>'Прил 6'!C15</f>
        <v>-93.807029999999997</v>
      </c>
      <c r="D13" s="39">
        <f>'Прил 6'!D15</f>
        <v>-117.25879</v>
      </c>
      <c r="E13" s="39">
        <f>'Прил 6'!E15</f>
        <v>-140.71055000000001</v>
      </c>
    </row>
    <row r="14" spans="1:7" ht="31.5" x14ac:dyDescent="0.25">
      <c r="A14" s="40" t="s">
        <v>153</v>
      </c>
      <c r="B14" s="42" t="s">
        <v>179</v>
      </c>
      <c r="C14" s="37">
        <f>C15+C18</f>
        <v>350.29008000000067</v>
      </c>
      <c r="D14" s="37">
        <f t="shared" ref="D14:E14" si="3">D15+D18</f>
        <v>0</v>
      </c>
      <c r="E14" s="37">
        <f t="shared" si="3"/>
        <v>0</v>
      </c>
    </row>
    <row r="15" spans="1:7" s="38" customFormat="1" x14ac:dyDescent="0.25">
      <c r="A15" s="131" t="s">
        <v>154</v>
      </c>
      <c r="B15" s="132" t="s">
        <v>131</v>
      </c>
      <c r="C15" s="37">
        <f t="shared" ref="C15:E16" si="4">SUM(C16)</f>
        <v>-4485.53</v>
      </c>
      <c r="D15" s="37">
        <f t="shared" si="4"/>
        <v>-2009.6999999999998</v>
      </c>
      <c r="E15" s="37">
        <f t="shared" si="4"/>
        <v>-2213.1999999999998</v>
      </c>
    </row>
    <row r="16" spans="1:7" x14ac:dyDescent="0.25">
      <c r="A16" s="40" t="s">
        <v>155</v>
      </c>
      <c r="B16" s="129" t="s">
        <v>132</v>
      </c>
      <c r="C16" s="39">
        <f t="shared" si="4"/>
        <v>-4485.53</v>
      </c>
      <c r="D16" s="39">
        <f t="shared" si="4"/>
        <v>-2009.6999999999998</v>
      </c>
      <c r="E16" s="39">
        <f t="shared" si="4"/>
        <v>-2213.1999999999998</v>
      </c>
    </row>
    <row r="17" spans="1:9" ht="31.5" x14ac:dyDescent="0.25">
      <c r="A17" s="40" t="s">
        <v>156</v>
      </c>
      <c r="B17" s="129" t="s">
        <v>180</v>
      </c>
      <c r="C17" s="39">
        <f>-('Прил 1'!C7+C9)</f>
        <v>-4485.53</v>
      </c>
      <c r="D17" s="39">
        <f>-('Прил 1'!D7+D9)</f>
        <v>-2009.6999999999998</v>
      </c>
      <c r="E17" s="39">
        <f>-('Прил 1'!E7+E9)</f>
        <v>-2213.1999999999998</v>
      </c>
    </row>
    <row r="18" spans="1:9" s="38" customFormat="1" x14ac:dyDescent="0.25">
      <c r="A18" s="131" t="s">
        <v>157</v>
      </c>
      <c r="B18" s="132" t="s">
        <v>133</v>
      </c>
      <c r="C18" s="37">
        <f>C19</f>
        <v>4835.8200800000004</v>
      </c>
      <c r="D18" s="37">
        <f t="shared" ref="D18:E19" si="5">D19</f>
        <v>2009.7000000000003</v>
      </c>
      <c r="E18" s="37">
        <f t="shared" si="5"/>
        <v>2213.1999999999998</v>
      </c>
    </row>
    <row r="19" spans="1:9" x14ac:dyDescent="0.25">
      <c r="A19" s="40" t="s">
        <v>158</v>
      </c>
      <c r="B19" s="129" t="s">
        <v>134</v>
      </c>
      <c r="C19" s="39">
        <f>C20</f>
        <v>4835.8200800000004</v>
      </c>
      <c r="D19" s="39">
        <f t="shared" si="5"/>
        <v>2009.7000000000003</v>
      </c>
      <c r="E19" s="39">
        <f t="shared" si="5"/>
        <v>2213.1999999999998</v>
      </c>
    </row>
    <row r="20" spans="1:9" ht="31.5" x14ac:dyDescent="0.25">
      <c r="A20" s="40" t="s">
        <v>159</v>
      </c>
      <c r="B20" s="129" t="s">
        <v>181</v>
      </c>
      <c r="C20" s="39">
        <f>'Прил 2'!J7-C13</f>
        <v>4835.8200800000004</v>
      </c>
      <c r="D20" s="39">
        <f>'Прил 2'!K7-D13</f>
        <v>2009.7000000000003</v>
      </c>
      <c r="E20" s="39">
        <f>'Прил 2'!L7-E13</f>
        <v>2213.1999999999998</v>
      </c>
      <c r="G20" s="41"/>
      <c r="H20" s="41"/>
      <c r="I20" s="41"/>
    </row>
    <row r="23" spans="1:9" ht="28.15" customHeight="1" x14ac:dyDescent="0.25"/>
    <row r="26" spans="1:9" x14ac:dyDescent="0.25">
      <c r="C26" s="41"/>
      <c r="D26" s="41"/>
      <c r="E26" s="41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60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E23"/>
  <sheetViews>
    <sheetView tabSelected="1" view="pageBreakPreview" zoomScaleNormal="40" zoomScaleSheetLayoutView="100" workbookViewId="0">
      <selection activeCell="C15" sqref="C15"/>
    </sheetView>
  </sheetViews>
  <sheetFormatPr defaultColWidth="8" defaultRowHeight="15.75" x14ac:dyDescent="0.2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14.75" customHeight="1" x14ac:dyDescent="0.25">
      <c r="A1" s="134"/>
      <c r="B1" s="135"/>
      <c r="C1" s="230" t="s">
        <v>241</v>
      </c>
      <c r="D1" s="230"/>
      <c r="E1" s="230"/>
    </row>
    <row r="2" spans="1:5" x14ac:dyDescent="0.25">
      <c r="A2" s="246" t="s">
        <v>242</v>
      </c>
      <c r="B2" s="246"/>
      <c r="C2" s="246"/>
      <c r="D2" s="246"/>
      <c r="E2" s="246"/>
    </row>
    <row r="3" spans="1:5" x14ac:dyDescent="0.25">
      <c r="A3" s="246"/>
      <c r="B3" s="246"/>
      <c r="C3" s="246"/>
      <c r="D3" s="246"/>
      <c r="E3" s="246"/>
    </row>
    <row r="4" spans="1:5" ht="36.75" customHeight="1" x14ac:dyDescent="0.25">
      <c r="A4" s="246"/>
      <c r="B4" s="246"/>
      <c r="C4" s="246"/>
      <c r="D4" s="246"/>
      <c r="E4" s="246"/>
    </row>
    <row r="5" spans="1:5" x14ac:dyDescent="0.25">
      <c r="A5" s="247" t="s">
        <v>119</v>
      </c>
      <c r="B5" s="247" t="s">
        <v>191</v>
      </c>
      <c r="C5" s="249" t="s">
        <v>192</v>
      </c>
      <c r="D5" s="250"/>
      <c r="E5" s="251"/>
    </row>
    <row r="6" spans="1:5" x14ac:dyDescent="0.25">
      <c r="A6" s="248"/>
      <c r="B6" s="248"/>
      <c r="C6" s="208" t="s">
        <v>193</v>
      </c>
      <c r="D6" s="171" t="s">
        <v>221</v>
      </c>
      <c r="E6" s="171" t="s">
        <v>225</v>
      </c>
    </row>
    <row r="7" spans="1:5" x14ac:dyDescent="0.25">
      <c r="A7" s="136">
        <v>1</v>
      </c>
      <c r="B7" s="51">
        <v>2</v>
      </c>
      <c r="C7" s="48">
        <v>3</v>
      </c>
      <c r="D7" s="51">
        <v>4</v>
      </c>
      <c r="E7" s="51">
        <v>5</v>
      </c>
    </row>
    <row r="8" spans="1:5" ht="31.5" x14ac:dyDescent="0.25">
      <c r="A8" s="137" t="s">
        <v>120</v>
      </c>
      <c r="B8" s="138" t="s">
        <v>121</v>
      </c>
      <c r="C8" s="44">
        <f>C10</f>
        <v>0</v>
      </c>
      <c r="D8" s="44">
        <f>D10</f>
        <v>0</v>
      </c>
      <c r="E8" s="44">
        <f>E10</f>
        <v>0</v>
      </c>
    </row>
    <row r="9" spans="1:5" x14ac:dyDescent="0.25">
      <c r="A9" s="136"/>
      <c r="B9" s="139" t="s">
        <v>161</v>
      </c>
      <c r="C9" s="46"/>
      <c r="D9" s="45"/>
      <c r="E9" s="45"/>
    </row>
    <row r="10" spans="1:5" x14ac:dyDescent="0.25">
      <c r="A10" s="136">
        <v>1</v>
      </c>
      <c r="B10" s="139" t="s">
        <v>123</v>
      </c>
      <c r="C10" s="133"/>
      <c r="D10" s="39"/>
      <c r="E10" s="39"/>
    </row>
    <row r="11" spans="1:5" ht="31.5" x14ac:dyDescent="0.25">
      <c r="A11" s="136">
        <v>2</v>
      </c>
      <c r="B11" s="140" t="s">
        <v>124</v>
      </c>
      <c r="C11" s="47"/>
      <c r="D11" s="47"/>
      <c r="E11" s="47"/>
    </row>
    <row r="12" spans="1:5" ht="31.5" x14ac:dyDescent="0.25">
      <c r="A12" s="141" t="s">
        <v>160</v>
      </c>
      <c r="B12" s="142" t="s">
        <v>125</v>
      </c>
      <c r="C12" s="44">
        <f>C15</f>
        <v>-93.807029999999997</v>
      </c>
      <c r="D12" s="44">
        <f>D15</f>
        <v>-117.25879</v>
      </c>
      <c r="E12" s="44">
        <f>E15</f>
        <v>-140.71055000000001</v>
      </c>
    </row>
    <row r="13" spans="1:5" x14ac:dyDescent="0.25">
      <c r="A13" s="137"/>
      <c r="B13" s="139" t="s">
        <v>122</v>
      </c>
      <c r="C13" s="44"/>
      <c r="D13" s="44"/>
      <c r="E13" s="44"/>
    </row>
    <row r="14" spans="1:5" x14ac:dyDescent="0.25">
      <c r="A14" s="136">
        <v>1</v>
      </c>
      <c r="B14" s="139" t="s">
        <v>123</v>
      </c>
      <c r="C14" s="44"/>
      <c r="D14" s="44"/>
      <c r="E14" s="44"/>
    </row>
    <row r="15" spans="1:5" ht="31.5" x14ac:dyDescent="0.25">
      <c r="A15" s="136">
        <v>2</v>
      </c>
      <c r="B15" s="140" t="s">
        <v>124</v>
      </c>
      <c r="C15" s="172">
        <v>-93.807029999999997</v>
      </c>
      <c r="D15" s="172">
        <v>-117.25879</v>
      </c>
      <c r="E15" s="172">
        <v>-140.71055000000001</v>
      </c>
    </row>
    <row r="16" spans="1:5" x14ac:dyDescent="0.25">
      <c r="A16" s="136"/>
      <c r="B16" s="50" t="s">
        <v>23</v>
      </c>
      <c r="C16" s="47">
        <f>C10+C15</f>
        <v>-93.807029999999997</v>
      </c>
      <c r="D16" s="47">
        <f>D10+D15</f>
        <v>-117.25879</v>
      </c>
      <c r="E16" s="47">
        <f>E10+E15</f>
        <v>-140.71055000000001</v>
      </c>
    </row>
    <row r="21" spans="4:4" x14ac:dyDescent="0.25">
      <c r="D21" s="5"/>
    </row>
    <row r="22" spans="4:4" x14ac:dyDescent="0.25">
      <c r="D22" s="5"/>
    </row>
    <row r="23" spans="4:4" x14ac:dyDescent="0.25">
      <c r="D23" s="5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2025-04-30T08:36:00Z</cp:lastPrinted>
  <dcterms:created xsi:type="dcterms:W3CDTF">2007-12-21T10:22:00Z</dcterms:created>
  <dcterms:modified xsi:type="dcterms:W3CDTF">2025-04-30T08:36:30Z</dcterms:modified>
</cp:coreProperties>
</file>