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50" windowHeight="8190" tabRatio="865" activeTab="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2'!$A$6:$L$124</definedName>
    <definedName name="_xlnm._FilterDatabase" localSheetId="2" hidden="1">'Прил 3 '!$A$6:$K$123</definedName>
    <definedName name="_xlnm._FilterDatabase" localSheetId="3" hidden="1">'Прил 4'!$B$1:$B$155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2'!$A$1:$L$124</definedName>
    <definedName name="_xlnm.Print_Area" localSheetId="2">'Прил 3 '!$A$1:$K$123</definedName>
    <definedName name="_xlnm.Print_Area" localSheetId="3">'Прил 4'!$A$1:$L$155</definedName>
  </definedNames>
  <calcPr calcId="144525"/>
  <fileRecoveryPr autoRecover="0"/>
</workbook>
</file>

<file path=xl/calcChain.xml><?xml version="1.0" encoding="utf-8"?>
<calcChain xmlns="http://schemas.openxmlformats.org/spreadsheetml/2006/main">
  <c r="J27" i="6" l="1"/>
  <c r="J100" i="6"/>
  <c r="J83" i="6"/>
  <c r="K14" i="9"/>
  <c r="L14" i="9"/>
  <c r="J14" i="9"/>
  <c r="J71" i="18"/>
  <c r="J70" i="18" s="1"/>
  <c r="J69" i="18" s="1"/>
  <c r="J68" i="18" s="1"/>
  <c r="J67" i="18" s="1"/>
  <c r="J66" i="18" s="1"/>
  <c r="K71" i="18"/>
  <c r="K70" i="18" s="1"/>
  <c r="K69" i="18" s="1"/>
  <c r="K68" i="18" s="1"/>
  <c r="K67" i="18" s="1"/>
  <c r="K66" i="18" s="1"/>
  <c r="I71" i="18"/>
  <c r="I70" i="18" s="1"/>
  <c r="I69" i="18" s="1"/>
  <c r="I68" i="18" s="1"/>
  <c r="I67" i="18" s="1"/>
  <c r="I66" i="18" s="1"/>
  <c r="K71" i="6"/>
  <c r="K70" i="6" s="1"/>
  <c r="K69" i="6" s="1"/>
  <c r="K68" i="6" s="1"/>
  <c r="K67" i="6" s="1"/>
  <c r="L71" i="6"/>
  <c r="L70" i="6" s="1"/>
  <c r="L69" i="6" s="1"/>
  <c r="L68" i="6" s="1"/>
  <c r="L67" i="6" s="1"/>
  <c r="J71" i="6"/>
  <c r="J70" i="6" s="1"/>
  <c r="J69" i="6" s="1"/>
  <c r="J68" i="6" s="1"/>
  <c r="J67" i="6" s="1"/>
  <c r="C31" i="1" l="1"/>
  <c r="C24" i="1"/>
  <c r="E23" i="1"/>
  <c r="D23" i="1"/>
  <c r="C23" i="1"/>
  <c r="K56" i="9"/>
  <c r="K55" i="9" s="1"/>
  <c r="K54" i="9" s="1"/>
  <c r="K53" i="9" s="1"/>
  <c r="K52" i="9" s="1"/>
  <c r="K51" i="9" s="1"/>
  <c r="K50" i="9" s="1"/>
  <c r="L56" i="9"/>
  <c r="L55" i="9" s="1"/>
  <c r="L54" i="9" s="1"/>
  <c r="L53" i="9" s="1"/>
  <c r="L52" i="9" s="1"/>
  <c r="L51" i="9" s="1"/>
  <c r="L50" i="9" s="1"/>
  <c r="J56" i="9"/>
  <c r="J55" i="9" s="1"/>
  <c r="J54" i="9" s="1"/>
  <c r="J53" i="9" s="1"/>
  <c r="J52" i="9" s="1"/>
  <c r="J51" i="9" s="1"/>
  <c r="J50" i="9" s="1"/>
  <c r="J55" i="18"/>
  <c r="J54" i="18" s="1"/>
  <c r="J53" i="18" s="1"/>
  <c r="J52" i="18" s="1"/>
  <c r="K55" i="18"/>
  <c r="K54" i="18" s="1"/>
  <c r="K53" i="18" s="1"/>
  <c r="K52" i="18" s="1"/>
  <c r="I55" i="18"/>
  <c r="I54" i="18" s="1"/>
  <c r="I53" i="18" s="1"/>
  <c r="I52" i="18" s="1"/>
  <c r="K55" i="6" l="1"/>
  <c r="K54" i="6" s="1"/>
  <c r="K53" i="6" s="1"/>
  <c r="L55" i="6"/>
  <c r="L54" i="6" s="1"/>
  <c r="L53" i="6" s="1"/>
  <c r="J55" i="6"/>
  <c r="J54" i="6" s="1"/>
  <c r="J53" i="6" s="1"/>
  <c r="E31" i="1" l="1"/>
  <c r="D31" i="1"/>
  <c r="D30" i="1" s="1"/>
  <c r="L120" i="9"/>
  <c r="L119" i="9" s="1"/>
  <c r="L118" i="9" s="1"/>
  <c r="L117" i="9" s="1"/>
  <c r="L116" i="9" s="1"/>
  <c r="K120" i="9"/>
  <c r="K119" i="9" s="1"/>
  <c r="K118" i="9" s="1"/>
  <c r="K117" i="9" s="1"/>
  <c r="J120" i="9"/>
  <c r="J119" i="9" s="1"/>
  <c r="J118" i="9" s="1"/>
  <c r="J117" i="9"/>
  <c r="J116" i="9" s="1"/>
  <c r="J115" i="9" s="1"/>
  <c r="J28" i="6" l="1"/>
  <c r="L110" i="6"/>
  <c r="K110" i="6"/>
  <c r="J88" i="9" l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82" i="18" l="1"/>
  <c r="K82" i="18"/>
  <c r="J86" i="18"/>
  <c r="J85" i="18" s="1"/>
  <c r="J84" i="18" s="1"/>
  <c r="J83" i="18" s="1"/>
  <c r="K86" i="18"/>
  <c r="K85" i="18" s="1"/>
  <c r="K84" i="18" s="1"/>
  <c r="K83" i="18" s="1"/>
  <c r="I82" i="18"/>
  <c r="I86" i="18"/>
  <c r="I85" i="18" s="1"/>
  <c r="I84" i="18" s="1"/>
  <c r="I83" i="18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L86" i="6" l="1"/>
  <c r="L85" i="6" s="1"/>
  <c r="L84" i="6" s="1"/>
  <c r="L35" i="9" s="1"/>
  <c r="L34" i="9" s="1"/>
  <c r="L33" i="9" s="1"/>
  <c r="L32" i="9" s="1"/>
  <c r="L31" i="9" s="1"/>
  <c r="L30" i="9" s="1"/>
  <c r="L29" i="9" s="1"/>
  <c r="K86" i="6"/>
  <c r="K85" i="6" s="1"/>
  <c r="K84" i="6" s="1"/>
  <c r="K35" i="9" s="1"/>
  <c r="K34" i="9" s="1"/>
  <c r="K33" i="9" s="1"/>
  <c r="K32" i="9" s="1"/>
  <c r="K31" i="9" s="1"/>
  <c r="K30" i="9" s="1"/>
  <c r="K29" i="9" s="1"/>
  <c r="J86" i="6"/>
  <c r="J85" i="6" s="1"/>
  <c r="J84" i="6" s="1"/>
  <c r="J35" i="9" s="1"/>
  <c r="J34" i="9" s="1"/>
  <c r="J33" i="9" s="1"/>
  <c r="J32" i="9" s="1"/>
  <c r="J31" i="9" s="1"/>
  <c r="J30" i="9" s="1"/>
  <c r="J29" i="9" s="1"/>
  <c r="K47" i="6"/>
  <c r="K46" i="6" s="1"/>
  <c r="K45" i="6" s="1"/>
  <c r="K21" i="9" s="1"/>
  <c r="K20" i="9" s="1"/>
  <c r="K19" i="9" s="1"/>
  <c r="K18" i="9" s="1"/>
  <c r="K17" i="9" s="1"/>
  <c r="K16" i="9" s="1"/>
  <c r="K15" i="9" s="1"/>
  <c r="L47" i="6"/>
  <c r="L46" i="6" s="1"/>
  <c r="L45" i="6" s="1"/>
  <c r="L21" i="9" s="1"/>
  <c r="L20" i="9" s="1"/>
  <c r="L19" i="9" s="1"/>
  <c r="L18" i="9" s="1"/>
  <c r="L17" i="9" s="1"/>
  <c r="L16" i="9" s="1"/>
  <c r="L15" i="9" s="1"/>
  <c r="J47" i="6"/>
  <c r="J46" i="6" s="1"/>
  <c r="J45" i="6" s="1"/>
  <c r="J21" i="9" s="1"/>
  <c r="J20" i="9" s="1"/>
  <c r="J19" i="9" s="1"/>
  <c r="J18" i="9" s="1"/>
  <c r="J17" i="9" s="1"/>
  <c r="J16" i="9" s="1"/>
  <c r="J15" i="9" s="1"/>
  <c r="K138" i="9" l="1"/>
  <c r="K137" i="9" s="1"/>
  <c r="K136" i="9" s="1"/>
  <c r="K135" i="9" s="1"/>
  <c r="K134" i="9" s="1"/>
  <c r="K133" i="9" s="1"/>
  <c r="L138" i="9"/>
  <c r="L137" i="9" s="1"/>
  <c r="L136" i="9" s="1"/>
  <c r="L135" i="9" s="1"/>
  <c r="L134" i="9" s="1"/>
  <c r="L133" i="9" s="1"/>
  <c r="J138" i="9"/>
  <c r="J137" i="9" s="1"/>
  <c r="J136" i="9" s="1"/>
  <c r="J135" i="9" s="1"/>
  <c r="J134" i="9" s="1"/>
  <c r="J133" i="9" s="1"/>
  <c r="J93" i="18"/>
  <c r="J92" i="18" s="1"/>
  <c r="J91" i="18" s="1"/>
  <c r="J90" i="18" s="1"/>
  <c r="J89" i="18" s="1"/>
  <c r="J88" i="18" s="1"/>
  <c r="K93" i="18"/>
  <c r="K92" i="18" s="1"/>
  <c r="K91" i="18" s="1"/>
  <c r="K90" i="18" s="1"/>
  <c r="K89" i="18" s="1"/>
  <c r="K88" i="18" s="1"/>
  <c r="I93" i="18"/>
  <c r="I92" i="18" s="1"/>
  <c r="I91" i="18" s="1"/>
  <c r="I90" i="18" s="1"/>
  <c r="I89" i="18" s="1"/>
  <c r="I88" i="18" s="1"/>
  <c r="K93" i="6"/>
  <c r="K92" i="6" s="1"/>
  <c r="K91" i="6" s="1"/>
  <c r="K90" i="6" s="1"/>
  <c r="K89" i="6" s="1"/>
  <c r="L93" i="6"/>
  <c r="L92" i="6" s="1"/>
  <c r="L91" i="6" s="1"/>
  <c r="L90" i="6" s="1"/>
  <c r="L89" i="6" s="1"/>
  <c r="J93" i="6"/>
  <c r="J92" i="6" s="1"/>
  <c r="J91" i="6" s="1"/>
  <c r="J90" i="6" s="1"/>
  <c r="J89" i="6" s="1"/>
  <c r="K13" i="9" l="1"/>
  <c r="K12" i="9" s="1"/>
  <c r="K11" i="9" s="1"/>
  <c r="K10" i="9" s="1"/>
  <c r="K9" i="9" s="1"/>
  <c r="K8" i="9" s="1"/>
  <c r="L13" i="9"/>
  <c r="L12" i="9" s="1"/>
  <c r="L11" i="9" s="1"/>
  <c r="L10" i="9" s="1"/>
  <c r="L9" i="9" s="1"/>
  <c r="L8" i="9" s="1"/>
  <c r="J13" i="9"/>
  <c r="J12" i="9" s="1"/>
  <c r="J11" i="9" s="1"/>
  <c r="J10" i="9" s="1"/>
  <c r="J9" i="9" s="1"/>
  <c r="J8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49" i="9"/>
  <c r="J48" i="9" s="1"/>
  <c r="J47" i="9" s="1"/>
  <c r="J46" i="9" s="1"/>
  <c r="J45" i="9" s="1"/>
  <c r="J44" i="9" s="1"/>
  <c r="J43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J76" i="18"/>
  <c r="J75" i="18" s="1"/>
  <c r="J74" i="18" s="1"/>
  <c r="J73" i="18" s="1"/>
  <c r="J72" i="18" s="1"/>
  <c r="J65" i="18" s="1"/>
  <c r="K76" i="18"/>
  <c r="K75" i="18" s="1"/>
  <c r="K74" i="18" s="1"/>
  <c r="K73" i="18" s="1"/>
  <c r="K72" i="18" s="1"/>
  <c r="K65" i="18" s="1"/>
  <c r="I76" i="18"/>
  <c r="I75" i="18" s="1"/>
  <c r="I74" i="18" s="1"/>
  <c r="I73" i="18" s="1"/>
  <c r="I72" i="18" s="1"/>
  <c r="I65" i="18" s="1"/>
  <c r="K76" i="6"/>
  <c r="K75" i="6" s="1"/>
  <c r="K74" i="6" s="1"/>
  <c r="K73" i="6" s="1"/>
  <c r="K66" i="6" s="1"/>
  <c r="L76" i="6"/>
  <c r="L75" i="6" s="1"/>
  <c r="L74" i="6" s="1"/>
  <c r="L73" i="6" s="1"/>
  <c r="L66" i="6" s="1"/>
  <c r="J76" i="6"/>
  <c r="J75" i="6" s="1"/>
  <c r="J74" i="6" s="1"/>
  <c r="J73" i="6" s="1"/>
  <c r="J66" i="6" s="1"/>
  <c r="K94" i="9" l="1"/>
  <c r="K93" i="9" s="1"/>
  <c r="K92" i="9" s="1"/>
  <c r="K91" i="9" s="1"/>
  <c r="K90" i="9" s="1"/>
  <c r="K89" i="9" s="1"/>
  <c r="L94" i="9"/>
  <c r="L93" i="9" s="1"/>
  <c r="L92" i="9" s="1"/>
  <c r="L91" i="9" s="1"/>
  <c r="L90" i="9" s="1"/>
  <c r="L89" i="9" s="1"/>
  <c r="J94" i="9"/>
  <c r="J93" i="9" s="1"/>
  <c r="J92" i="9" s="1"/>
  <c r="J91" i="9" s="1"/>
  <c r="J90" i="9" s="1"/>
  <c r="J89" i="9" s="1"/>
  <c r="K70" i="9"/>
  <c r="K69" i="9" s="1"/>
  <c r="K68" i="9" s="1"/>
  <c r="K67" i="9" s="1"/>
  <c r="K66" i="9" s="1"/>
  <c r="K65" i="9" s="1"/>
  <c r="L70" i="9"/>
  <c r="L69" i="9" s="1"/>
  <c r="L68" i="9" s="1"/>
  <c r="L67" i="9" s="1"/>
  <c r="L66" i="9" s="1"/>
  <c r="L65" i="9" s="1"/>
  <c r="J70" i="9"/>
  <c r="J69" i="9" s="1"/>
  <c r="J68" i="9" s="1"/>
  <c r="J67" i="9" s="1"/>
  <c r="J66" i="9" s="1"/>
  <c r="J65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J102" i="6"/>
  <c r="K17" i="6"/>
  <c r="K16" i="6" s="1"/>
  <c r="L17" i="6"/>
  <c r="L16" i="6" s="1"/>
  <c r="J17" i="6"/>
  <c r="J16" i="6" s="1"/>
  <c r="K31" i="6"/>
  <c r="K30" i="6" s="1"/>
  <c r="L31" i="6"/>
  <c r="L30" i="6" s="1"/>
  <c r="J31" i="6"/>
  <c r="J30" i="6" s="1"/>
  <c r="D13" i="13"/>
  <c r="E13" i="13"/>
  <c r="C13" i="13"/>
  <c r="D25" i="1"/>
  <c r="E25" i="1"/>
  <c r="C25" i="1"/>
  <c r="K123" i="18" l="1"/>
  <c r="J123" i="18"/>
  <c r="L122" i="6"/>
  <c r="L121" i="6" s="1"/>
  <c r="I26" i="18"/>
  <c r="I28" i="18"/>
  <c r="I27" i="18" s="1"/>
  <c r="C16" i="12"/>
  <c r="L120" i="6" l="1"/>
  <c r="L119" i="6" s="1"/>
  <c r="L118" i="6" s="1"/>
  <c r="L123" i="6"/>
  <c r="D22" i="1"/>
  <c r="E22" i="1"/>
  <c r="C22" i="1"/>
  <c r="K122" i="6" l="1"/>
  <c r="K121" i="6" s="1"/>
  <c r="K120" i="6" s="1"/>
  <c r="K119" i="6" s="1"/>
  <c r="K118" i="6" s="1"/>
  <c r="K123" i="6"/>
  <c r="L115" i="9"/>
  <c r="J26" i="18"/>
  <c r="K116" i="9" l="1"/>
  <c r="K115" i="9" s="1"/>
  <c r="K121" i="18"/>
  <c r="K120" i="18" s="1"/>
  <c r="K119" i="18" s="1"/>
  <c r="K118" i="18" s="1"/>
  <c r="K117" i="18" s="1"/>
  <c r="K122" i="18"/>
  <c r="J121" i="18"/>
  <c r="J120" i="18" s="1"/>
  <c r="J119" i="18" s="1"/>
  <c r="J118" i="18" s="1"/>
  <c r="J117" i="18" s="1"/>
  <c r="J122" i="18"/>
  <c r="J109" i="18" l="1"/>
  <c r="J108" i="18" s="1"/>
  <c r="J107" i="18" s="1"/>
  <c r="J106" i="18" s="1"/>
  <c r="J105" i="18" s="1"/>
  <c r="J104" i="18" s="1"/>
  <c r="J103" i="18" s="1"/>
  <c r="K109" i="18"/>
  <c r="I109" i="18"/>
  <c r="I108" i="18" s="1"/>
  <c r="I107" i="18" s="1"/>
  <c r="I106" i="18" s="1"/>
  <c r="I105" i="18" s="1"/>
  <c r="I104" i="18" s="1"/>
  <c r="J102" i="18"/>
  <c r="J101" i="18" s="1"/>
  <c r="J100" i="18" s="1"/>
  <c r="K102" i="18"/>
  <c r="K101" i="18" s="1"/>
  <c r="K100" i="18" s="1"/>
  <c r="I102" i="18"/>
  <c r="I101" i="18" s="1"/>
  <c r="I100" i="18" s="1"/>
  <c r="J99" i="18"/>
  <c r="J98" i="18" s="1"/>
  <c r="J97" i="18" s="1"/>
  <c r="K99" i="18"/>
  <c r="K98" i="18" s="1"/>
  <c r="K97" i="18" s="1"/>
  <c r="I99" i="18"/>
  <c r="I98" i="18" s="1"/>
  <c r="I97" i="18" s="1"/>
  <c r="J81" i="18"/>
  <c r="K81" i="18"/>
  <c r="I81" i="18"/>
  <c r="I80" i="18" s="1"/>
  <c r="I79" i="18" s="1"/>
  <c r="I78" i="18" s="1"/>
  <c r="I77" i="18" s="1"/>
  <c r="J64" i="18"/>
  <c r="J63" i="18" s="1"/>
  <c r="K64" i="18"/>
  <c r="K63" i="18" s="1"/>
  <c r="I64" i="18"/>
  <c r="I63" i="18" s="1"/>
  <c r="J62" i="18"/>
  <c r="K62" i="18"/>
  <c r="I62" i="18"/>
  <c r="J62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J25" i="18"/>
  <c r="K26" i="18"/>
  <c r="K25" i="18" s="1"/>
  <c r="J23" i="18"/>
  <c r="K23" i="18"/>
  <c r="I23" i="18"/>
  <c r="J14" i="18"/>
  <c r="K14" i="18"/>
  <c r="I14" i="18"/>
  <c r="K64" i="9"/>
  <c r="L64" i="9"/>
  <c r="K114" i="9"/>
  <c r="L114" i="9"/>
  <c r="J114" i="9"/>
  <c r="K108" i="9"/>
  <c r="L108" i="9"/>
  <c r="J108" i="9"/>
  <c r="J64" i="9"/>
  <c r="K116" i="18"/>
  <c r="K115" i="18" s="1"/>
  <c r="K114" i="18" s="1"/>
  <c r="K113" i="18" s="1"/>
  <c r="K112" i="18" s="1"/>
  <c r="K111" i="18" s="1"/>
  <c r="K110" i="18" s="1"/>
  <c r="J116" i="18"/>
  <c r="J115" i="18" s="1"/>
  <c r="J114" i="18" s="1"/>
  <c r="J113" i="18" s="1"/>
  <c r="J112" i="18" s="1"/>
  <c r="J111" i="18" s="1"/>
  <c r="J110" i="18" s="1"/>
  <c r="I116" i="18"/>
  <c r="I115" i="18" s="1"/>
  <c r="I114" i="18" s="1"/>
  <c r="I113" i="18" s="1"/>
  <c r="I112" i="18" s="1"/>
  <c r="I111" i="18" s="1"/>
  <c r="I110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C27" i="1"/>
  <c r="D27" i="1"/>
  <c r="E27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83" i="9" s="1"/>
  <c r="L26" i="6"/>
  <c r="L23" i="6"/>
  <c r="L22" i="6" s="1"/>
  <c r="K23" i="6"/>
  <c r="K22" i="6" s="1"/>
  <c r="J23" i="6"/>
  <c r="L14" i="6"/>
  <c r="L13" i="6" s="1"/>
  <c r="L12" i="6" s="1"/>
  <c r="K14" i="6"/>
  <c r="K13" i="6" s="1"/>
  <c r="K12" i="6" s="1"/>
  <c r="J14" i="6"/>
  <c r="J13" i="6" s="1"/>
  <c r="J12" i="6" s="1"/>
  <c r="K28" i="6"/>
  <c r="K88" i="9" s="1"/>
  <c r="K87" i="9" s="1"/>
  <c r="K86" i="9" s="1"/>
  <c r="K85" i="9" s="1"/>
  <c r="K84" i="9" s="1"/>
  <c r="L36" i="6"/>
  <c r="L35" i="6" s="1"/>
  <c r="K36" i="6"/>
  <c r="K35" i="6" s="1"/>
  <c r="J36" i="6"/>
  <c r="J35" i="6" s="1"/>
  <c r="J87" i="9"/>
  <c r="J86" i="9" s="1"/>
  <c r="L42" i="6"/>
  <c r="L41" i="6" s="1"/>
  <c r="K42" i="6"/>
  <c r="K41" i="6" s="1"/>
  <c r="J42" i="6"/>
  <c r="J41" i="6" s="1"/>
  <c r="L64" i="6"/>
  <c r="K64" i="6"/>
  <c r="J64" i="6"/>
  <c r="L62" i="6"/>
  <c r="K62" i="6"/>
  <c r="K82" i="6"/>
  <c r="K81" i="6" s="1"/>
  <c r="L82" i="6"/>
  <c r="L81" i="6" s="1"/>
  <c r="J82" i="6"/>
  <c r="J81" i="6" s="1"/>
  <c r="K99" i="6"/>
  <c r="K98" i="6" s="1"/>
  <c r="L99" i="6"/>
  <c r="L98" i="6" s="1"/>
  <c r="K102" i="6"/>
  <c r="K101" i="6" s="1"/>
  <c r="L102" i="6"/>
  <c r="L101" i="6" s="1"/>
  <c r="J101" i="6"/>
  <c r="J99" i="6"/>
  <c r="J98" i="6" s="1"/>
  <c r="K109" i="6"/>
  <c r="K108" i="6" s="1"/>
  <c r="K107" i="6" s="1"/>
  <c r="L109" i="6"/>
  <c r="L108" i="6" s="1"/>
  <c r="J109" i="6"/>
  <c r="J108" i="6" s="1"/>
  <c r="J107" i="6" s="1"/>
  <c r="J106" i="6" s="1"/>
  <c r="J105" i="6" s="1"/>
  <c r="J104" i="6" s="1"/>
  <c r="K116" i="6"/>
  <c r="K115" i="6" s="1"/>
  <c r="L116" i="6"/>
  <c r="L115" i="6" s="1"/>
  <c r="J116" i="6"/>
  <c r="J115" i="6" s="1"/>
  <c r="D10" i="1"/>
  <c r="D9" i="1" s="1"/>
  <c r="E10" i="1"/>
  <c r="E9" i="1" s="1"/>
  <c r="D12" i="1"/>
  <c r="E12" i="1"/>
  <c r="D14" i="1"/>
  <c r="E14" i="1"/>
  <c r="D16" i="1"/>
  <c r="E16" i="1"/>
  <c r="D19" i="1"/>
  <c r="E19" i="1"/>
  <c r="C19" i="1"/>
  <c r="C16" i="1"/>
  <c r="C14" i="1"/>
  <c r="C12" i="1"/>
  <c r="C10" i="1"/>
  <c r="C9" i="1" s="1"/>
  <c r="L83" i="9" l="1"/>
  <c r="L25" i="6"/>
  <c r="J22" i="6"/>
  <c r="I96" i="18"/>
  <c r="I95" i="18" s="1"/>
  <c r="I94" i="18" s="1"/>
  <c r="K96" i="18"/>
  <c r="K95" i="18" s="1"/>
  <c r="K94" i="18" s="1"/>
  <c r="J79" i="18"/>
  <c r="J80" i="18"/>
  <c r="K79" i="18"/>
  <c r="K80" i="18"/>
  <c r="J96" i="18"/>
  <c r="J95" i="18" s="1"/>
  <c r="J94" i="18" s="1"/>
  <c r="K97" i="6"/>
  <c r="K96" i="6" s="1"/>
  <c r="K95" i="6" s="1"/>
  <c r="L97" i="6"/>
  <c r="L96" i="6" s="1"/>
  <c r="L95" i="6" s="1"/>
  <c r="J97" i="6"/>
  <c r="J96" i="6" s="1"/>
  <c r="J95" i="6" s="1"/>
  <c r="J83" i="9"/>
  <c r="J25" i="6"/>
  <c r="J21" i="6" s="1"/>
  <c r="E8" i="1"/>
  <c r="D8" i="1"/>
  <c r="C8" i="1"/>
  <c r="K108" i="18"/>
  <c r="K107" i="18" s="1"/>
  <c r="K106" i="18" s="1"/>
  <c r="K105" i="18" s="1"/>
  <c r="K104" i="18" s="1"/>
  <c r="K103" i="18" s="1"/>
  <c r="K35" i="18"/>
  <c r="K34" i="18" s="1"/>
  <c r="K33" i="18" s="1"/>
  <c r="K32" i="18" s="1"/>
  <c r="K113" i="9"/>
  <c r="K112" i="9" s="1"/>
  <c r="K109" i="9" s="1"/>
  <c r="K107" i="9"/>
  <c r="K106" i="9" s="1"/>
  <c r="K103" i="9" s="1"/>
  <c r="K77" i="9"/>
  <c r="K76" i="9" s="1"/>
  <c r="K75" i="9" s="1"/>
  <c r="K126" i="9"/>
  <c r="K125" i="9" s="1"/>
  <c r="K124" i="9" s="1"/>
  <c r="K121" i="9" s="1"/>
  <c r="L144" i="9"/>
  <c r="L143" i="9" s="1"/>
  <c r="L142" i="9" s="1"/>
  <c r="K149" i="9"/>
  <c r="K148" i="9" s="1"/>
  <c r="K147" i="9" s="1"/>
  <c r="K146" i="9" s="1"/>
  <c r="K145" i="9" s="1"/>
  <c r="L28" i="6"/>
  <c r="L88" i="9" s="1"/>
  <c r="L87" i="9" s="1"/>
  <c r="L86" i="9" s="1"/>
  <c r="L85" i="9" s="1"/>
  <c r="L84" i="9" s="1"/>
  <c r="L77" i="9"/>
  <c r="L76" i="9" s="1"/>
  <c r="L75" i="9" s="1"/>
  <c r="K102" i="9"/>
  <c r="L126" i="9"/>
  <c r="L125" i="9" s="1"/>
  <c r="L124" i="9" s="1"/>
  <c r="L121" i="9" s="1"/>
  <c r="K132" i="9"/>
  <c r="K131" i="9" s="1"/>
  <c r="K130" i="9" s="1"/>
  <c r="K127" i="9" s="1"/>
  <c r="J144" i="9"/>
  <c r="J143" i="9" s="1"/>
  <c r="J142" i="9" s="1"/>
  <c r="L149" i="9"/>
  <c r="L148" i="9" s="1"/>
  <c r="L147" i="9" s="1"/>
  <c r="L146" i="9" s="1"/>
  <c r="L145" i="9" s="1"/>
  <c r="J77" i="9"/>
  <c r="J76" i="9" s="1"/>
  <c r="J75" i="9" s="1"/>
  <c r="J74" i="9" s="1"/>
  <c r="J73" i="9" s="1"/>
  <c r="J72" i="9" s="1"/>
  <c r="L102" i="9"/>
  <c r="J126" i="9"/>
  <c r="J125" i="9" s="1"/>
  <c r="J124" i="9" s="1"/>
  <c r="J121" i="9" s="1"/>
  <c r="L132" i="9"/>
  <c r="L131" i="9" s="1"/>
  <c r="L130" i="9" s="1"/>
  <c r="L127" i="9" s="1"/>
  <c r="J149" i="9"/>
  <c r="J148" i="9" s="1"/>
  <c r="J147" i="9" s="1"/>
  <c r="J146" i="9" s="1"/>
  <c r="J145" i="9" s="1"/>
  <c r="I25" i="18"/>
  <c r="J102" i="9"/>
  <c r="J132" i="9"/>
  <c r="K144" i="9"/>
  <c r="K143" i="9" s="1"/>
  <c r="K142" i="9" s="1"/>
  <c r="L63" i="9"/>
  <c r="L62" i="9" s="1"/>
  <c r="L59" i="9" s="1"/>
  <c r="L58" i="9" s="1"/>
  <c r="J113" i="9"/>
  <c r="J112" i="9" s="1"/>
  <c r="J109" i="9" s="1"/>
  <c r="J85" i="9"/>
  <c r="J84" i="9" s="1"/>
  <c r="I103" i="18"/>
  <c r="I61" i="18"/>
  <c r="I60" i="18" s="1"/>
  <c r="I13" i="18"/>
  <c r="I12" i="18" s="1"/>
  <c r="I11" i="18" s="1"/>
  <c r="K61" i="18"/>
  <c r="K60" i="18" s="1"/>
  <c r="K59" i="18" s="1"/>
  <c r="K58" i="18" s="1"/>
  <c r="K57" i="18" s="1"/>
  <c r="K56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61" i="18"/>
  <c r="J60" i="18" s="1"/>
  <c r="J59" i="18" s="1"/>
  <c r="J58" i="18" s="1"/>
  <c r="J57" i="18" s="1"/>
  <c r="J56" i="18" s="1"/>
  <c r="K22" i="18"/>
  <c r="K21" i="18" s="1"/>
  <c r="L61" i="6"/>
  <c r="L60" i="6" s="1"/>
  <c r="L59" i="6" s="1"/>
  <c r="K61" i="6"/>
  <c r="K60" i="6" s="1"/>
  <c r="K59" i="6" s="1"/>
  <c r="E10" i="13"/>
  <c r="D10" i="13"/>
  <c r="J114" i="6"/>
  <c r="J113" i="6" s="1"/>
  <c r="J112" i="6" s="1"/>
  <c r="J111" i="6" s="1"/>
  <c r="J61" i="6"/>
  <c r="J60" i="6" s="1"/>
  <c r="J59" i="6" s="1"/>
  <c r="L80" i="6"/>
  <c r="L34" i="6"/>
  <c r="L33" i="6" s="1"/>
  <c r="L155" i="9"/>
  <c r="L154" i="9" s="1"/>
  <c r="L153" i="9" s="1"/>
  <c r="J63" i="9"/>
  <c r="J62" i="9" s="1"/>
  <c r="J11" i="6"/>
  <c r="J10" i="6" s="1"/>
  <c r="L114" i="6"/>
  <c r="L113" i="6" s="1"/>
  <c r="L112" i="6" s="1"/>
  <c r="L111" i="6" s="1"/>
  <c r="K106" i="6"/>
  <c r="K105" i="6" s="1"/>
  <c r="K104" i="6" s="1"/>
  <c r="J80" i="6"/>
  <c r="J79" i="6" s="1"/>
  <c r="J78" i="6" s="1"/>
  <c r="K80" i="6"/>
  <c r="L40" i="6"/>
  <c r="L39" i="6" s="1"/>
  <c r="L38" i="6" s="1"/>
  <c r="L107" i="9"/>
  <c r="L106" i="9" s="1"/>
  <c r="J34" i="6"/>
  <c r="J33" i="6" s="1"/>
  <c r="J155" i="9"/>
  <c r="J154" i="9" s="1"/>
  <c r="J153" i="9" s="1"/>
  <c r="K155" i="9"/>
  <c r="K154" i="9" s="1"/>
  <c r="K153" i="9" s="1"/>
  <c r="K34" i="6"/>
  <c r="K33" i="6" s="1"/>
  <c r="K63" i="9"/>
  <c r="K62" i="9" s="1"/>
  <c r="K11" i="6"/>
  <c r="K10" i="6" s="1"/>
  <c r="K25" i="6"/>
  <c r="K21" i="6" s="1"/>
  <c r="L107" i="6"/>
  <c r="L106" i="6" s="1"/>
  <c r="L105" i="6" s="1"/>
  <c r="L104" i="6" s="1"/>
  <c r="J107" i="9"/>
  <c r="J106" i="9" s="1"/>
  <c r="J40" i="6"/>
  <c r="J39" i="6" s="1"/>
  <c r="J38" i="6" s="1"/>
  <c r="K40" i="6"/>
  <c r="K39" i="6" s="1"/>
  <c r="K38" i="6" s="1"/>
  <c r="L11" i="6"/>
  <c r="L10" i="6" s="1"/>
  <c r="K114" i="6"/>
  <c r="K113" i="6" s="1"/>
  <c r="K112" i="6" s="1"/>
  <c r="K111" i="6" s="1"/>
  <c r="J78" i="18" l="1"/>
  <c r="J77" i="18" s="1"/>
  <c r="K78" i="18"/>
  <c r="K77" i="18" s="1"/>
  <c r="L79" i="6"/>
  <c r="L78" i="6" s="1"/>
  <c r="K79" i="6"/>
  <c r="K78" i="6" s="1"/>
  <c r="K20" i="18"/>
  <c r="K19" i="18" s="1"/>
  <c r="K18" i="18" s="1"/>
  <c r="J20" i="18"/>
  <c r="J19" i="18" s="1"/>
  <c r="J18" i="18" s="1"/>
  <c r="J131" i="9"/>
  <c r="J130" i="9" s="1"/>
  <c r="J127" i="9" s="1"/>
  <c r="L101" i="9"/>
  <c r="L100" i="9" s="1"/>
  <c r="L99" i="9" s="1"/>
  <c r="L98" i="9" s="1"/>
  <c r="J101" i="9"/>
  <c r="J100" i="9" s="1"/>
  <c r="J97" i="9" s="1"/>
  <c r="K129" i="9"/>
  <c r="K128" i="9" s="1"/>
  <c r="J10" i="18"/>
  <c r="J9" i="18" s="1"/>
  <c r="K10" i="18"/>
  <c r="K9" i="18" s="1"/>
  <c r="I10" i="18"/>
  <c r="I9" i="18" s="1"/>
  <c r="K88" i="6"/>
  <c r="L21" i="6"/>
  <c r="L139" i="9"/>
  <c r="J123" i="9"/>
  <c r="J122" i="9" s="1"/>
  <c r="L58" i="6"/>
  <c r="L57" i="6" s="1"/>
  <c r="L129" i="9"/>
  <c r="L128" i="9" s="1"/>
  <c r="J139" i="9"/>
  <c r="K139" i="9"/>
  <c r="K58" i="6"/>
  <c r="K57" i="6" s="1"/>
  <c r="K111" i="9"/>
  <c r="K110" i="9" s="1"/>
  <c r="K123" i="9"/>
  <c r="K122" i="9" s="1"/>
  <c r="I24" i="18"/>
  <c r="I20" i="18" s="1"/>
  <c r="K105" i="9"/>
  <c r="K104" i="9" s="1"/>
  <c r="I87" i="18"/>
  <c r="J111" i="9"/>
  <c r="J110" i="9" s="1"/>
  <c r="L123" i="9"/>
  <c r="L122" i="9" s="1"/>
  <c r="L61" i="9"/>
  <c r="L60" i="9" s="1"/>
  <c r="K59" i="9"/>
  <c r="K58" i="9" s="1"/>
  <c r="K61" i="9"/>
  <c r="K60" i="9" s="1"/>
  <c r="K150" i="9"/>
  <c r="K152" i="9"/>
  <c r="K151" i="9" s="1"/>
  <c r="J59" i="9"/>
  <c r="J58" i="9" s="1"/>
  <c r="J61" i="9"/>
  <c r="J60" i="9" s="1"/>
  <c r="J150" i="9"/>
  <c r="J152" i="9"/>
  <c r="J151" i="9" s="1"/>
  <c r="L150" i="9"/>
  <c r="L152" i="9"/>
  <c r="L151" i="9" s="1"/>
  <c r="K141" i="9"/>
  <c r="K140" i="9" s="1"/>
  <c r="L141" i="9"/>
  <c r="L140" i="9" s="1"/>
  <c r="J141" i="9"/>
  <c r="J140" i="9" s="1"/>
  <c r="J103" i="9"/>
  <c r="J105" i="9"/>
  <c r="J104" i="9" s="1"/>
  <c r="L103" i="9"/>
  <c r="L105" i="9"/>
  <c r="L104" i="9" s="1"/>
  <c r="L72" i="9"/>
  <c r="L74" i="9"/>
  <c r="L73" i="9" s="1"/>
  <c r="K72" i="9"/>
  <c r="K74" i="9"/>
  <c r="K73" i="9" s="1"/>
  <c r="K101" i="9"/>
  <c r="K100" i="9" s="1"/>
  <c r="J87" i="18"/>
  <c r="I59" i="18"/>
  <c r="I58" i="18" s="1"/>
  <c r="I57" i="18" s="1"/>
  <c r="I56" i="18" s="1"/>
  <c r="K87" i="18"/>
  <c r="L88" i="6"/>
  <c r="C30" i="1"/>
  <c r="C21" i="1" s="1"/>
  <c r="D21" i="1"/>
  <c r="E30" i="1"/>
  <c r="E21" i="1" s="1"/>
  <c r="L113" i="9"/>
  <c r="L112" i="9" s="1"/>
  <c r="J58" i="6"/>
  <c r="J57" i="6" s="1"/>
  <c r="J88" i="6"/>
  <c r="K82" i="9"/>
  <c r="K81" i="9" s="1"/>
  <c r="K78" i="9" s="1"/>
  <c r="K20" i="6"/>
  <c r="K19" i="6" s="1"/>
  <c r="K9" i="6" s="1"/>
  <c r="J20" i="6"/>
  <c r="J19" i="6" s="1"/>
  <c r="J9" i="6" s="1"/>
  <c r="J82" i="9"/>
  <c r="J81" i="9" s="1"/>
  <c r="J78" i="9" s="1"/>
  <c r="J71" i="9" s="1"/>
  <c r="L82" i="9"/>
  <c r="L81" i="9" s="1"/>
  <c r="L78" i="9" s="1"/>
  <c r="J96" i="9" l="1"/>
  <c r="J8" i="6"/>
  <c r="J7" i="6" s="1"/>
  <c r="C20" i="13" s="1"/>
  <c r="C19" i="13" s="1"/>
  <c r="C18" i="13" s="1"/>
  <c r="K8" i="6"/>
  <c r="K7" i="6" s="1"/>
  <c r="D20" i="13" s="1"/>
  <c r="D19" i="13" s="1"/>
  <c r="D18" i="13" s="1"/>
  <c r="K71" i="9"/>
  <c r="K57" i="9" s="1"/>
  <c r="J8" i="18"/>
  <c r="J7" i="18" s="1"/>
  <c r="K8" i="18"/>
  <c r="K7" i="18" s="1"/>
  <c r="L71" i="9"/>
  <c r="L57" i="9" s="1"/>
  <c r="C7" i="1"/>
  <c r="C17" i="13" s="1"/>
  <c r="L20" i="6"/>
  <c r="L19" i="6" s="1"/>
  <c r="L9" i="6" s="1"/>
  <c r="L8" i="6" s="1"/>
  <c r="J129" i="9"/>
  <c r="J128" i="9" s="1"/>
  <c r="L97" i="9"/>
  <c r="J99" i="9"/>
  <c r="J98" i="9" s="1"/>
  <c r="I19" i="18"/>
  <c r="I18" i="18" s="1"/>
  <c r="E7" i="1"/>
  <c r="D7" i="1"/>
  <c r="L109" i="9"/>
  <c r="L111" i="9"/>
  <c r="L110" i="9" s="1"/>
  <c r="K97" i="9"/>
  <c r="K96" i="9" s="1"/>
  <c r="K99" i="9"/>
  <c r="K98" i="9" s="1"/>
  <c r="L80" i="9"/>
  <c r="L79" i="9" s="1"/>
  <c r="J57" i="9"/>
  <c r="J80" i="9"/>
  <c r="J79" i="9" s="1"/>
  <c r="K80" i="9"/>
  <c r="K79" i="9" s="1"/>
  <c r="L96" i="9" l="1"/>
  <c r="L95" i="9" s="1"/>
  <c r="L7" i="9" s="1"/>
  <c r="K95" i="9"/>
  <c r="K7" i="9" s="1"/>
  <c r="J95" i="9"/>
  <c r="J7" i="9" s="1"/>
  <c r="I8" i="18"/>
  <c r="I7" i="18" s="1"/>
  <c r="L7" i="6"/>
  <c r="E20" i="13" s="1"/>
  <c r="E19" i="13" s="1"/>
  <c r="E18" i="13" s="1"/>
  <c r="E17" i="13"/>
  <c r="E16" i="13" s="1"/>
  <c r="E15" i="13" s="1"/>
  <c r="D17" i="13"/>
  <c r="D16" i="13" s="1"/>
  <c r="D15" i="13" s="1"/>
  <c r="D14" i="13" s="1"/>
  <c r="C16" i="13"/>
  <c r="C15" i="13" s="1"/>
  <c r="C14" i="13" s="1"/>
  <c r="E14" i="13" l="1"/>
  <c r="E6" i="13" s="1"/>
  <c r="D6" i="13"/>
  <c r="C6" i="13"/>
</calcChain>
</file>

<file path=xl/sharedStrings.xml><?xml version="1.0" encoding="utf-8"?>
<sst xmlns="http://schemas.openxmlformats.org/spreadsheetml/2006/main" count="2259" uniqueCount="250">
  <si>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</si>
  <si>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</si>
  <si>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</si>
  <si>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</si>
  <si>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</si>
  <si>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</si>
  <si>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</si>
  <si>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</si>
  <si>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</si>
  <si>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</si>
  <si>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</si>
  <si>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</si>
  <si>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</si>
  <si>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</si>
  <si>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</si>
  <si>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</si>
  <si>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</si>
  <si>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</si>
  <si>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</si>
  <si>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</si>
  <si>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</si>
  <si>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</si>
  <si>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</si>
  <si>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</si>
  <si>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</si>
  <si>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</si>
  <si>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</si>
  <si>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</si>
  <si>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</si>
  <si>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</si>
  <si>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</si>
  <si>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</si>
  <si>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</si>
  <si>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</si>
  <si>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</si>
  <si>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</si>
  <si>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</si>
  <si>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</si>
  <si>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</si>
  <si>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</si>
  <si>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</si>
  <si>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</si>
  <si>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</si>
  <si>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</si>
  <si>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</si>
  <si>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</si>
  <si>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</si>
  <si>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</si>
  <si>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</si>
  <si>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</si>
  <si>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</si>
  <si>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</si>
  <si>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</si>
  <si>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</si>
  <si>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</si>
  <si>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</si>
  <si>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</si>
  <si>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</si>
  <si>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</si>
  <si>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</si>
  <si>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</si>
  <si>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</si>
  <si>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</si>
  <si>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</si>
  <si>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</si>
  <si>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</si>
  <si>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</si>
  <si>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</si>
  <si>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</si>
  <si>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</si>
  <si>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</si>
  <si>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</si>
  <si>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</si>
  <si>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</si>
  <si>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</si>
  <si>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</si>
  <si>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</si>
  <si>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</si>
  <si>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</si>
  <si>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</si>
  <si>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</si>
  <si>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</si>
  <si>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</si>
  <si>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</si>
  <si>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</si>
  <si>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</si>
  <si>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</si>
  <si>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</si>
  <si>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</si>
  <si>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</si>
  <si>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</si>
  <si>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</si>
  <si>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</si>
  <si>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</si>
  <si>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</si>
  <si>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</si>
  <si>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</si>
  <si>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</si>
  <si>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</si>
  <si>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</si>
  <si>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</si>
  <si>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</si>
  <si>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</si>
  <si>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</si>
  <si>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</si>
  <si>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</si>
  <si>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</si>
  <si>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</si>
  <si>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</si>
  <si>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</si>
  <si>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</si>
  <si>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</si>
  <si>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</si>
  <si>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</si>
  <si>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</si>
  <si>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</si>
  <si>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</si>
  <si>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</si>
  <si>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</si>
  <si>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</si>
  <si>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</si>
  <si>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</si>
  <si>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</si>
  <si>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</si>
  <si>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</si>
  <si>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</si>
  <si>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</si>
  <si>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</si>
  <si>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</si>
  <si>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</si>
  <si>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</si>
  <si>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</si>
  <si>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</si>
  <si>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</si>
  <si>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</si>
  <si>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</si>
  <si>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</si>
  <si>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</si>
  <si>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</si>
  <si>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</si>
  <si>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</si>
  <si>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</si>
  <si>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</si>
  <si>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</si>
  <si>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</si>
  <si>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</si>
  <si>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</si>
  <si>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</si>
  <si>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</si>
  <si>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</si>
  <si>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</si>
  <si>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</si>
  <si>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</si>
  <si>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</si>
  <si>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</si>
  <si>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</si>
  <si>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</si>
  <si>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</si>
  <si>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</si>
  <si>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</si>
  <si>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</si>
  <si>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</si>
  <si>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</si>
  <si>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</si>
  <si>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</si>
  <si>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</si>
  <si>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</si>
  <si>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</si>
  <si>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</si>
  <si>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</si>
  <si>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</si>
  <si>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</si>
  <si>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</si>
  <si>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</si>
  <si>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</si>
  <si>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</si>
  <si>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</si>
  <si>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</si>
  <si>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</si>
  <si>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</si>
  <si>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</si>
  <si>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</si>
  <si>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</si>
  <si>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</si>
  <si>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</si>
  <si>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</si>
  <si>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</si>
  <si>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</si>
  <si>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</si>
  <si>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</si>
  <si>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</si>
  <si>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</si>
  <si>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</si>
  <si>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</si>
  <si>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</si>
  <si>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</si>
  <si>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</si>
  <si>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</si>
  <si>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</si>
  <si>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</si>
  <si>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</si>
  <si>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</si>
  <si>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</si>
  <si>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</si>
  <si>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</si>
  <si>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</si>
  <si>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</si>
  <si>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</si>
  <si>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</si>
  <si>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</si>
  <si>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</si>
  <si>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</si>
  <si>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</si>
  <si>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</si>
  <si>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</si>
  <si>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</si>
  <si>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</si>
  <si>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</si>
  <si>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</si>
  <si>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</si>
  <si>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</si>
  <si>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</si>
  <si>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</si>
  <si>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</si>
  <si>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</si>
  <si>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</si>
  <si>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</si>
  <si>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</si>
  <si>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</si>
  <si>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</si>
  <si>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</si>
  <si>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</si>
  <si>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</si>
  <si>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</si>
  <si>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</si>
  <si>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</si>
  <si>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</si>
  <si>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</si>
  <si>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</si>
  <si>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</si>
  <si>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</si>
  <si>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</si>
  <si>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</si>
  <si>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</si>
  <si>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</si>
  <si>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</si>
  <si>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</si>
  <si>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+137,6226</t>
  </si>
  <si>
    <t>+20</t>
  </si>
  <si>
    <t>+192,66748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</si>
</sst>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4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82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1"/>
  <sheetViews>
    <sheetView view="pageBreakPreview" topLeftCell="A4" zoomScaleNormal="75" zoomScaleSheetLayoutView="100" workbookViewId="0">
      <selection activeCell="E19" sqref="E19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 x14ac:dyDescent="0.25">
      <c r="A1" s="16"/>
      <c r="B1" s="16"/>
      <c r="C1" s="212" t="s">
        <v>224</v>
      </c>
      <c r="D1" s="212"/>
      <c r="E1" s="212"/>
    </row>
    <row r="2" spans="1:5" ht="42" customHeight="1" x14ac:dyDescent="0.25">
      <c r="A2" s="218" t="s">
        <v>145</v>
      </c>
      <c r="B2" s="218"/>
      <c r="C2" s="218"/>
      <c r="D2" s="218"/>
      <c r="E2" s="218"/>
    </row>
    <row r="3" spans="1:5" x14ac:dyDescent="0.25">
      <c r="A3" s="36"/>
      <c r="B3" s="36"/>
      <c r="C3" s="219" t="s">
        <v>0</v>
      </c>
      <c r="D3" s="219"/>
      <c r="E3" s="219"/>
    </row>
    <row r="4" spans="1:5" ht="32.25" customHeight="1" x14ac:dyDescent="0.25">
      <c r="A4" s="214" t="s">
        <v>1</v>
      </c>
      <c r="B4" s="216" t="s">
        <v>2</v>
      </c>
      <c r="C4" s="213" t="s">
        <v>3</v>
      </c>
      <c r="D4" s="213"/>
      <c r="E4" s="213"/>
    </row>
    <row r="5" spans="1:5" x14ac:dyDescent="0.25">
      <c r="A5" s="215"/>
      <c r="B5" s="217"/>
      <c r="C5" s="208" t="s">
        <v>193</v>
      </c>
      <c r="D5" s="208" t="s">
        <v>221</v>
      </c>
      <c r="E5" s="208" t="s">
        <v>225</v>
      </c>
    </row>
    <row r="6" spans="1:5" x14ac:dyDescent="0.2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 x14ac:dyDescent="0.25">
      <c r="A7" s="22"/>
      <c r="B7" s="23" t="s">
        <v>4</v>
      </c>
      <c r="C7" s="24">
        <f>SUM(C8+C21)</f>
        <v>2373.2999999999997</v>
      </c>
      <c r="D7" s="24">
        <f>SUM(D8+D21)</f>
        <v>2009.6999999999998</v>
      </c>
      <c r="E7" s="14">
        <f>SUM(E8+E21)</f>
        <v>2213.1999999999998</v>
      </c>
    </row>
    <row r="8" spans="1:5" x14ac:dyDescent="0.25">
      <c r="A8" s="25" t="s">
        <v>68</v>
      </c>
      <c r="B8" s="23" t="s">
        <v>74</v>
      </c>
      <c r="C8" s="26">
        <f>SUM(C9+C12+C14+C16+C19)</f>
        <v>649.69999999999993</v>
      </c>
      <c r="D8" s="26">
        <f t="shared" ref="D8:E8" si="0">SUM(D9+D12+D14+D16+D19)</f>
        <v>672.9</v>
      </c>
      <c r="E8" s="26">
        <f t="shared" si="0"/>
        <v>706.8</v>
      </c>
    </row>
    <row r="9" spans="1:5" x14ac:dyDescent="0.2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 x14ac:dyDescent="0.3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 x14ac:dyDescent="0.25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 x14ac:dyDescent="0.25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 x14ac:dyDescent="0.25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 x14ac:dyDescent="0.2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 x14ac:dyDescent="0.25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 x14ac:dyDescent="0.2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 x14ac:dyDescent="0.2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 x14ac:dyDescent="0.2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 x14ac:dyDescent="0.25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 x14ac:dyDescent="0.25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8.450000000000003" customHeight="1" x14ac:dyDescent="0.25">
      <c r="A21" s="30" t="s">
        <v>86</v>
      </c>
      <c r="B21" s="31" t="s">
        <v>87</v>
      </c>
      <c r="C21" s="26">
        <f>SUM(C27+C30+C22+C25)</f>
        <v>1723.6</v>
      </c>
      <c r="D21" s="26">
        <f t="shared" ref="D21:E21" si="2">SUM(D27+D30+D22)</f>
        <v>1336.8</v>
      </c>
      <c r="E21" s="26">
        <f t="shared" si="2"/>
        <v>1506.4</v>
      </c>
    </row>
    <row r="22" spans="1:8" ht="18" customHeight="1" x14ac:dyDescent="0.25">
      <c r="A22" s="25" t="s">
        <v>167</v>
      </c>
      <c r="B22" s="23" t="s">
        <v>168</v>
      </c>
      <c r="C22" s="26">
        <f>C23+C24</f>
        <v>984.59999999999991</v>
      </c>
      <c r="D22" s="26">
        <f t="shared" ref="D22:E22" si="3">D23+D24</f>
        <v>604.69999999999993</v>
      </c>
      <c r="E22" s="26">
        <f t="shared" si="3"/>
        <v>592.4</v>
      </c>
    </row>
    <row r="23" spans="1:8" ht="38.450000000000003" customHeight="1" x14ac:dyDescent="0.25">
      <c r="A23" s="27" t="s">
        <v>169</v>
      </c>
      <c r="B23" s="29" t="s">
        <v>137</v>
      </c>
      <c r="C23" s="13">
        <f>667.8+6.9</f>
        <v>674.69999999999993</v>
      </c>
      <c r="D23" s="13">
        <f>597.8+6.9</f>
        <v>604.69999999999993</v>
      </c>
      <c r="E23" s="13">
        <f>585.4+7</f>
        <v>592.4</v>
      </c>
    </row>
    <row r="24" spans="1:8" ht="38.450000000000003" customHeight="1" x14ac:dyDescent="0.25">
      <c r="A24" s="27" t="s">
        <v>170</v>
      </c>
      <c r="B24" s="155" t="s">
        <v>166</v>
      </c>
      <c r="C24" s="12">
        <f>309.9</f>
        <v>309.89999999999998</v>
      </c>
      <c r="D24" s="13">
        <v>0</v>
      </c>
      <c r="E24" s="13">
        <v>0</v>
      </c>
    </row>
    <row r="25" spans="1:8" ht="1.5" customHeight="1" x14ac:dyDescent="0.25">
      <c r="A25" s="25" t="s">
        <v>194</v>
      </c>
      <c r="B25" s="32" t="s">
        <v>195</v>
      </c>
      <c r="C25" s="26">
        <f>C26</f>
        <v>0</v>
      </c>
      <c r="D25" s="26">
        <f t="shared" ref="D25:E25" si="4">D26</f>
        <v>0</v>
      </c>
      <c r="E25" s="26">
        <f t="shared" si="4"/>
        <v>0</v>
      </c>
    </row>
    <row r="26" spans="1:8" ht="18" hidden="1" customHeight="1" x14ac:dyDescent="0.25">
      <c r="A26" s="27" t="s">
        <v>197</v>
      </c>
      <c r="B26" s="29" t="s">
        <v>196</v>
      </c>
      <c r="C26" s="13">
        <v>0</v>
      </c>
      <c r="D26" s="13">
        <v>0</v>
      </c>
      <c r="E26" s="13">
        <v>0</v>
      </c>
    </row>
    <row r="27" spans="1:8" ht="16.5" customHeight="1" x14ac:dyDescent="0.25">
      <c r="A27" s="25" t="s">
        <v>88</v>
      </c>
      <c r="B27" s="32" t="s">
        <v>89</v>
      </c>
      <c r="C27" s="26">
        <f>SUM(C28+C29)</f>
        <v>159.5</v>
      </c>
      <c r="D27" s="26">
        <f>SUM(D28+D29)</f>
        <v>174.4</v>
      </c>
      <c r="E27" s="15">
        <f>SUM(E28+E29)</f>
        <v>180.7</v>
      </c>
    </row>
    <row r="28" spans="1:8" ht="99" customHeight="1" x14ac:dyDescent="0.25">
      <c r="A28" s="27" t="s">
        <v>94</v>
      </c>
      <c r="B28" s="49" t="s">
        <v>162</v>
      </c>
      <c r="C28" s="13">
        <v>0.5</v>
      </c>
      <c r="D28" s="13">
        <v>0.5</v>
      </c>
      <c r="E28" s="12">
        <v>0.5</v>
      </c>
    </row>
    <row r="29" spans="1:8" ht="22.5" customHeight="1" x14ac:dyDescent="0.25">
      <c r="A29" s="27" t="s">
        <v>95</v>
      </c>
      <c r="B29" s="8" t="s">
        <v>138</v>
      </c>
      <c r="C29" s="9">
        <v>159</v>
      </c>
      <c r="D29" s="9">
        <v>173.9</v>
      </c>
      <c r="E29" s="9">
        <v>180.2</v>
      </c>
    </row>
    <row r="30" spans="1:8" ht="21" customHeight="1" x14ac:dyDescent="0.25">
      <c r="A30" s="25" t="s">
        <v>90</v>
      </c>
      <c r="B30" s="23" t="s">
        <v>91</v>
      </c>
      <c r="C30" s="24">
        <f>SUM(C31)</f>
        <v>579.5</v>
      </c>
      <c r="D30" s="24">
        <f>SUM(D31)</f>
        <v>557.70000000000005</v>
      </c>
      <c r="E30" s="14">
        <f>SUM(E31)</f>
        <v>733.3</v>
      </c>
    </row>
    <row r="31" spans="1:8" ht="66" customHeight="1" x14ac:dyDescent="0.25">
      <c r="A31" s="27" t="s">
        <v>96</v>
      </c>
      <c r="B31" s="29" t="s">
        <v>92</v>
      </c>
      <c r="C31" s="149">
        <f>509.5+70</f>
        <v>579.5</v>
      </c>
      <c r="D31" s="150">
        <f>527.7+30</f>
        <v>557.70000000000005</v>
      </c>
      <c r="E31" s="151">
        <f>703.3+30</f>
        <v>733.3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4"/>
  <sheetViews>
    <sheetView view="pageBreakPreview" topLeftCell="A15" zoomScale="90" zoomScaleNormal="75" zoomScaleSheetLayoutView="90" workbookViewId="0">
      <selection activeCell="M28" sqref="M28"/>
    </sheetView>
  </sheetViews>
  <sheetFormatPr defaultColWidth="8.5703125" defaultRowHeight="15.75" x14ac:dyDescent="0.2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 x14ac:dyDescent="0.25">
      <c r="G1" s="17"/>
      <c r="H1" s="17"/>
      <c r="I1" s="17"/>
      <c r="J1" s="212" t="s">
        <v>226</v>
      </c>
      <c r="K1" s="212"/>
      <c r="L1" s="212"/>
    </row>
    <row r="2" spans="1:15" ht="57.75" customHeight="1" x14ac:dyDescent="0.25">
      <c r="A2" s="221" t="s">
        <v>227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5" x14ac:dyDescent="0.25">
      <c r="L3" s="36" t="s">
        <v>183</v>
      </c>
    </row>
    <row r="4" spans="1:15" ht="15.75" customHeight="1" x14ac:dyDescent="0.25">
      <c r="A4" s="220" t="s">
        <v>13</v>
      </c>
      <c r="B4" s="220" t="s">
        <v>22</v>
      </c>
      <c r="C4" s="220" t="s">
        <v>14</v>
      </c>
      <c r="D4" s="220" t="s">
        <v>184</v>
      </c>
      <c r="E4" s="220" t="s">
        <v>185</v>
      </c>
      <c r="F4" s="220"/>
      <c r="G4" s="220"/>
      <c r="H4" s="220"/>
      <c r="I4" s="220" t="s">
        <v>186</v>
      </c>
      <c r="J4" s="220" t="s">
        <v>64</v>
      </c>
      <c r="K4" s="220"/>
      <c r="L4" s="220"/>
    </row>
    <row r="5" spans="1:15" x14ac:dyDescent="0.25">
      <c r="A5" s="220" t="s">
        <v>187</v>
      </c>
      <c r="B5" s="220" t="s">
        <v>187</v>
      </c>
      <c r="C5" s="220" t="s">
        <v>187</v>
      </c>
      <c r="D5" s="220" t="s">
        <v>187</v>
      </c>
      <c r="E5" s="220" t="s">
        <v>187</v>
      </c>
      <c r="F5" s="220"/>
      <c r="G5" s="220"/>
      <c r="H5" s="220"/>
      <c r="I5" s="220" t="s">
        <v>187</v>
      </c>
      <c r="J5" s="209" t="s">
        <v>193</v>
      </c>
      <c r="K5" s="209" t="s">
        <v>221</v>
      </c>
      <c r="L5" s="209" t="s">
        <v>225</v>
      </c>
    </row>
    <row r="6" spans="1:15" x14ac:dyDescent="0.2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 x14ac:dyDescent="0.25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2629.7830500000005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 x14ac:dyDescent="0.25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J9+J57+J78+J88+J104+J111+J66+J118</f>
        <v>2629.7830500000005</v>
      </c>
      <c r="K8" s="88">
        <f>K9+K57+K78+K88+K104+K111+K66+K118</f>
        <v>1892.4412100000002</v>
      </c>
      <c r="L8" s="88">
        <f>L9+L57+L78+L88+L104+L111+L66+L118</f>
        <v>2072.48945</v>
      </c>
    </row>
    <row r="9" spans="1:15" ht="20.45" customHeight="1" x14ac:dyDescent="0.25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1530.0674800000002</v>
      </c>
      <c r="K9" s="88">
        <f>K10+K19+K38+K44</f>
        <v>974.74120999999991</v>
      </c>
      <c r="L9" s="88">
        <f>L10+L19+L38+L44</f>
        <v>968.88945000000012</v>
      </c>
    </row>
    <row r="10" spans="1:15" ht="31.5" x14ac:dyDescent="0.2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437.9</v>
      </c>
      <c r="K10" s="161">
        <f t="shared" ref="K10:L14" si="1">K11</f>
        <v>356.8</v>
      </c>
      <c r="L10" s="161">
        <f t="shared" si="1"/>
        <v>356.8</v>
      </c>
    </row>
    <row r="11" spans="1:15" x14ac:dyDescent="0.2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437.9</v>
      </c>
      <c r="K11" s="72">
        <f t="shared" si="1"/>
        <v>356.8</v>
      </c>
      <c r="L11" s="72">
        <f t="shared" si="1"/>
        <v>356.8</v>
      </c>
    </row>
    <row r="12" spans="1:15" x14ac:dyDescent="0.2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437.9</v>
      </c>
      <c r="K12" s="72">
        <f t="shared" si="1"/>
        <v>356.8</v>
      </c>
      <c r="L12" s="72">
        <f t="shared" si="1"/>
        <v>356.8</v>
      </c>
    </row>
    <row r="13" spans="1:15" x14ac:dyDescent="0.2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437.9</v>
      </c>
      <c r="K13" s="72">
        <f t="shared" si="1"/>
        <v>356.8</v>
      </c>
      <c r="L13" s="72">
        <f t="shared" si="1"/>
        <v>356.8</v>
      </c>
    </row>
    <row r="14" spans="1:15" ht="47.25" x14ac:dyDescent="0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437.9</v>
      </c>
      <c r="K14" s="72">
        <f t="shared" si="1"/>
        <v>356.8</v>
      </c>
      <c r="L14" s="72">
        <f t="shared" si="1"/>
        <v>356.8</v>
      </c>
    </row>
    <row r="15" spans="1:15" ht="22.5" customHeight="1" x14ac:dyDescent="0.25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v>437.9</v>
      </c>
      <c r="K15" s="72">
        <v>356.8</v>
      </c>
      <c r="L15" s="72">
        <v>356.8</v>
      </c>
    </row>
    <row r="16" spans="1:15" ht="37.5" hidden="1" customHeight="1" x14ac:dyDescent="0.25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0</v>
      </c>
      <c r="K16" s="72">
        <f t="shared" ref="K16:L17" si="2">K17</f>
        <v>0</v>
      </c>
      <c r="L16" s="72">
        <f t="shared" si="2"/>
        <v>0</v>
      </c>
    </row>
    <row r="17" spans="1:15" ht="21.75" hidden="1" customHeight="1" x14ac:dyDescent="0.25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0</v>
      </c>
      <c r="K17" s="72">
        <f t="shared" si="2"/>
        <v>0</v>
      </c>
      <c r="L17" s="72">
        <f t="shared" si="2"/>
        <v>0</v>
      </c>
    </row>
    <row r="18" spans="1:15" ht="23.25" hidden="1" customHeight="1" x14ac:dyDescent="0.25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0</v>
      </c>
      <c r="K18" s="72">
        <v>0</v>
      </c>
      <c r="L18" s="72">
        <v>0</v>
      </c>
    </row>
    <row r="19" spans="1:15" ht="47.25" x14ac:dyDescent="0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1084.6674800000001</v>
      </c>
      <c r="K19" s="161">
        <f>K20+K33</f>
        <v>612.44120999999996</v>
      </c>
      <c r="L19" s="161">
        <f>L20+L33</f>
        <v>606.58945000000006</v>
      </c>
    </row>
    <row r="20" spans="1:15" x14ac:dyDescent="0.2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1084.1674800000001</v>
      </c>
      <c r="K20" s="72">
        <f>K21</f>
        <v>611.94120999999996</v>
      </c>
      <c r="L20" s="72">
        <f>L21</f>
        <v>606.08945000000006</v>
      </c>
    </row>
    <row r="21" spans="1:15" ht="18.600000000000001" customHeight="1" x14ac:dyDescent="0.25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1084.1674800000001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 x14ac:dyDescent="0.2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683.5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 x14ac:dyDescent="0.25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683.5</v>
      </c>
      <c r="K23" s="72">
        <f t="shared" si="4"/>
        <v>531.94120999999996</v>
      </c>
      <c r="L23" s="72">
        <f t="shared" si="4"/>
        <v>526.08945000000006</v>
      </c>
    </row>
    <row r="24" spans="1:15" x14ac:dyDescent="0.2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v>683.5</v>
      </c>
      <c r="K24" s="72">
        <v>531.94120999999996</v>
      </c>
      <c r="L24" s="72">
        <v>526.08945000000006</v>
      </c>
    </row>
    <row r="25" spans="1:15" x14ac:dyDescent="0.2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400.66748000000001</v>
      </c>
      <c r="K25" s="72">
        <f>K26+K28</f>
        <v>80</v>
      </c>
      <c r="L25" s="72">
        <f>L26+L28</f>
        <v>80</v>
      </c>
    </row>
    <row r="26" spans="1:15" ht="31.5" x14ac:dyDescent="0.2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370.66748000000001</v>
      </c>
      <c r="K26" s="72">
        <f t="shared" si="5"/>
        <v>50</v>
      </c>
      <c r="L26" s="72">
        <f t="shared" si="5"/>
        <v>50</v>
      </c>
    </row>
    <row r="27" spans="1:15" ht="31.5" x14ac:dyDescent="0.2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</f>
        <v>370.66748000000001</v>
      </c>
      <c r="K27" s="72">
        <v>50</v>
      </c>
      <c r="L27" s="72">
        <v>50</v>
      </c>
      <c r="M27" s="198" t="s">
        <v>249</v>
      </c>
    </row>
    <row r="28" spans="1:15" s="86" customFormat="1" x14ac:dyDescent="0.25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 x14ac:dyDescent="0.25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20.25" hidden="1" customHeight="1" x14ac:dyDescent="0.25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</f>
        <v>0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hidden="1" customHeight="1" x14ac:dyDescent="0.25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0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hidden="1" customHeight="1" x14ac:dyDescent="0.25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0</v>
      </c>
      <c r="K32" s="35">
        <v>0</v>
      </c>
      <c r="L32" s="35">
        <v>0</v>
      </c>
      <c r="M32" s="199"/>
      <c r="N32" s="199"/>
      <c r="O32" s="199"/>
    </row>
    <row r="33" spans="1:15" s="103" customFormat="1" ht="31.5" x14ac:dyDescent="0.25">
      <c r="A33" s="70" t="s">
        <v>140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 x14ac:dyDescent="0.25">
      <c r="A34" s="70" t="s">
        <v>141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 x14ac:dyDescent="0.25">
      <c r="A35" s="82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 x14ac:dyDescent="0.25">
      <c r="A36" s="73" t="s">
        <v>104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106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 x14ac:dyDescent="0.25">
      <c r="A37" s="73" t="s">
        <v>105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107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 x14ac:dyDescent="0.2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 x14ac:dyDescent="0.25">
      <c r="A39" s="104" t="s">
        <v>140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 x14ac:dyDescent="0.25">
      <c r="A40" s="105" t="s">
        <v>141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 x14ac:dyDescent="0.25">
      <c r="A41" s="73" t="s">
        <v>114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 x14ac:dyDescent="0.25">
      <c r="A42" s="78" t="s">
        <v>112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113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 x14ac:dyDescent="0.25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 x14ac:dyDescent="0.25">
      <c r="A44" s="73" t="s">
        <v>210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J49+J45+J53</f>
        <v>2.5</v>
      </c>
      <c r="K44" s="161">
        <f t="shared" ref="K44:L44" si="9">K49+K45+K53</f>
        <v>0.5</v>
      </c>
      <c r="L44" s="161">
        <f t="shared" si="9"/>
        <v>0.5</v>
      </c>
    </row>
    <row r="45" spans="1:15" ht="48" customHeight="1" x14ac:dyDescent="0.25">
      <c r="A45" s="73" t="s">
        <v>218</v>
      </c>
      <c r="B45" s="65">
        <v>918</v>
      </c>
      <c r="C45" s="7" t="s">
        <v>17</v>
      </c>
      <c r="D45" s="7" t="s">
        <v>32</v>
      </c>
      <c r="E45" s="85" t="s">
        <v>45</v>
      </c>
      <c r="F45" s="7"/>
      <c r="G45" s="7"/>
      <c r="H45" s="7"/>
      <c r="I45" s="98"/>
      <c r="J45" s="72">
        <f>J46</f>
        <v>2</v>
      </c>
      <c r="K45" s="72">
        <f t="shared" ref="K45:L47" si="10">K46</f>
        <v>0</v>
      </c>
      <c r="L45" s="72">
        <f t="shared" si="10"/>
        <v>0</v>
      </c>
    </row>
    <row r="46" spans="1:15" ht="20.25" customHeight="1" x14ac:dyDescent="0.25">
      <c r="A46" s="73" t="s">
        <v>216</v>
      </c>
      <c r="B46" s="65">
        <v>918</v>
      </c>
      <c r="C46" s="7" t="s">
        <v>17</v>
      </c>
      <c r="D46" s="7" t="s">
        <v>32</v>
      </c>
      <c r="E46" s="85" t="s">
        <v>45</v>
      </c>
      <c r="F46" s="7" t="s">
        <v>35</v>
      </c>
      <c r="G46" s="7" t="s">
        <v>37</v>
      </c>
      <c r="H46" s="7" t="s">
        <v>217</v>
      </c>
      <c r="I46" s="98"/>
      <c r="J46" s="72">
        <f>J47</f>
        <v>2</v>
      </c>
      <c r="K46" s="72">
        <f t="shared" si="10"/>
        <v>0</v>
      </c>
      <c r="L46" s="72">
        <f t="shared" si="10"/>
        <v>0</v>
      </c>
    </row>
    <row r="47" spans="1:15" ht="20.25" customHeight="1" x14ac:dyDescent="0.25">
      <c r="A47" s="73" t="s">
        <v>104</v>
      </c>
      <c r="B47" s="65">
        <v>918</v>
      </c>
      <c r="C47" s="7" t="s">
        <v>17</v>
      </c>
      <c r="D47" s="7" t="s">
        <v>32</v>
      </c>
      <c r="E47" s="85" t="s">
        <v>45</v>
      </c>
      <c r="F47" s="7" t="s">
        <v>35</v>
      </c>
      <c r="G47" s="7" t="s">
        <v>37</v>
      </c>
      <c r="H47" s="7" t="s">
        <v>217</v>
      </c>
      <c r="I47" s="98" t="s">
        <v>106</v>
      </c>
      <c r="J47" s="72">
        <f>J48</f>
        <v>2</v>
      </c>
      <c r="K47" s="72">
        <f t="shared" si="10"/>
        <v>0</v>
      </c>
      <c r="L47" s="72">
        <f t="shared" si="10"/>
        <v>0</v>
      </c>
    </row>
    <row r="48" spans="1:15" ht="33" customHeight="1" x14ac:dyDescent="0.25">
      <c r="A48" s="73" t="s">
        <v>105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 t="s">
        <v>107</v>
      </c>
      <c r="J48" s="72">
        <v>2</v>
      </c>
      <c r="K48" s="72">
        <v>0</v>
      </c>
      <c r="L48" s="72">
        <v>0</v>
      </c>
    </row>
    <row r="49" spans="1:12" ht="18.75" hidden="1" customHeight="1" x14ac:dyDescent="0.25">
      <c r="A49" s="73" t="s">
        <v>211</v>
      </c>
      <c r="B49" s="65">
        <v>918</v>
      </c>
      <c r="C49" s="6" t="s">
        <v>17</v>
      </c>
      <c r="D49" s="6" t="s">
        <v>32</v>
      </c>
      <c r="E49" s="85" t="s">
        <v>212</v>
      </c>
      <c r="F49" s="7"/>
      <c r="G49" s="7"/>
      <c r="H49" s="7"/>
      <c r="I49" s="98"/>
      <c r="J49" s="72">
        <f>J50</f>
        <v>0</v>
      </c>
      <c r="K49" s="72">
        <f t="shared" ref="K49:L51" si="11">K50</f>
        <v>0</v>
      </c>
      <c r="L49" s="72">
        <f t="shared" si="11"/>
        <v>0</v>
      </c>
    </row>
    <row r="50" spans="1:12" ht="17.25" hidden="1" customHeight="1" x14ac:dyDescent="0.25">
      <c r="A50" s="73" t="s">
        <v>213</v>
      </c>
      <c r="B50" s="65">
        <v>918</v>
      </c>
      <c r="C50" s="6" t="s">
        <v>17</v>
      </c>
      <c r="D50" s="6" t="s">
        <v>32</v>
      </c>
      <c r="E50" s="85" t="s">
        <v>212</v>
      </c>
      <c r="F50" s="7" t="s">
        <v>35</v>
      </c>
      <c r="G50" s="7" t="s">
        <v>35</v>
      </c>
      <c r="H50" s="7" t="s">
        <v>214</v>
      </c>
      <c r="I50" s="98"/>
      <c r="J50" s="72">
        <f>J51</f>
        <v>0</v>
      </c>
      <c r="K50" s="72">
        <f t="shared" si="11"/>
        <v>0</v>
      </c>
      <c r="L50" s="72">
        <f t="shared" si="11"/>
        <v>0</v>
      </c>
    </row>
    <row r="51" spans="1:12" ht="17.25" hidden="1" customHeight="1" x14ac:dyDescent="0.25">
      <c r="A51" s="73" t="s">
        <v>104</v>
      </c>
      <c r="B51" s="65">
        <v>918</v>
      </c>
      <c r="C51" s="6" t="s">
        <v>17</v>
      </c>
      <c r="D51" s="6" t="s">
        <v>32</v>
      </c>
      <c r="E51" s="6" t="s">
        <v>212</v>
      </c>
      <c r="F51" s="6" t="s">
        <v>35</v>
      </c>
      <c r="G51" s="6" t="s">
        <v>37</v>
      </c>
      <c r="H51" s="6" t="s">
        <v>214</v>
      </c>
      <c r="I51" s="6" t="s">
        <v>106</v>
      </c>
      <c r="J51" s="72">
        <f>J52</f>
        <v>0</v>
      </c>
      <c r="K51" s="72">
        <f t="shared" si="11"/>
        <v>0</v>
      </c>
      <c r="L51" s="72">
        <f t="shared" si="11"/>
        <v>0</v>
      </c>
    </row>
    <row r="52" spans="1:12" ht="29.25" hidden="1" customHeight="1" x14ac:dyDescent="0.25">
      <c r="A52" s="73" t="s">
        <v>105</v>
      </c>
      <c r="B52" s="65">
        <v>918</v>
      </c>
      <c r="C52" s="6" t="s">
        <v>17</v>
      </c>
      <c r="D52" s="6" t="s">
        <v>32</v>
      </c>
      <c r="E52" s="6" t="s">
        <v>212</v>
      </c>
      <c r="F52" s="6" t="s">
        <v>35</v>
      </c>
      <c r="G52" s="6" t="s">
        <v>37</v>
      </c>
      <c r="H52" s="6" t="s">
        <v>214</v>
      </c>
      <c r="I52" s="6" t="s">
        <v>107</v>
      </c>
      <c r="J52" s="72">
        <v>0</v>
      </c>
      <c r="K52" s="72">
        <v>0</v>
      </c>
      <c r="L52" s="72">
        <v>0</v>
      </c>
    </row>
    <row r="53" spans="1:12" ht="35.25" customHeight="1" x14ac:dyDescent="0.25">
      <c r="A53" s="73" t="s">
        <v>231</v>
      </c>
      <c r="B53" s="65">
        <v>910</v>
      </c>
      <c r="C53" s="6" t="s">
        <v>17</v>
      </c>
      <c r="D53" s="6" t="s">
        <v>32</v>
      </c>
      <c r="E53" s="6" t="s">
        <v>228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0.5</v>
      </c>
      <c r="L53" s="72">
        <f t="shared" si="12"/>
        <v>0.5</v>
      </c>
    </row>
    <row r="54" spans="1:12" ht="33.75" customHeight="1" x14ac:dyDescent="0.25">
      <c r="A54" s="73" t="s">
        <v>229</v>
      </c>
      <c r="B54" s="65">
        <v>910</v>
      </c>
      <c r="C54" s="6" t="s">
        <v>17</v>
      </c>
      <c r="D54" s="6" t="s">
        <v>32</v>
      </c>
      <c r="E54" s="6" t="s">
        <v>228</v>
      </c>
      <c r="F54" s="7" t="s">
        <v>35</v>
      </c>
      <c r="G54" s="7" t="s">
        <v>35</v>
      </c>
      <c r="H54" s="7" t="s">
        <v>230</v>
      </c>
      <c r="I54" s="98"/>
      <c r="J54" s="72">
        <f>J55</f>
        <v>0.5</v>
      </c>
      <c r="K54" s="72">
        <f t="shared" si="12"/>
        <v>0.5</v>
      </c>
      <c r="L54" s="72">
        <f t="shared" si="12"/>
        <v>0.5</v>
      </c>
    </row>
    <row r="55" spans="1:12" ht="22.5" customHeight="1" x14ac:dyDescent="0.25">
      <c r="A55" s="73" t="s">
        <v>104</v>
      </c>
      <c r="B55" s="65">
        <v>910</v>
      </c>
      <c r="C55" s="6" t="s">
        <v>17</v>
      </c>
      <c r="D55" s="6" t="s">
        <v>32</v>
      </c>
      <c r="E55" s="6" t="s">
        <v>228</v>
      </c>
      <c r="F55" s="6" t="s">
        <v>35</v>
      </c>
      <c r="G55" s="6" t="s">
        <v>37</v>
      </c>
      <c r="H55" s="6" t="s">
        <v>230</v>
      </c>
      <c r="I55" s="6" t="s">
        <v>106</v>
      </c>
      <c r="J55" s="72">
        <f>J56</f>
        <v>0.5</v>
      </c>
      <c r="K55" s="72">
        <f t="shared" si="12"/>
        <v>0.5</v>
      </c>
      <c r="L55" s="72">
        <f t="shared" si="12"/>
        <v>0.5</v>
      </c>
    </row>
    <row r="56" spans="1:12" ht="31.5" customHeight="1" x14ac:dyDescent="0.25">
      <c r="A56" s="73" t="s">
        <v>105</v>
      </c>
      <c r="B56" s="65">
        <v>910</v>
      </c>
      <c r="C56" s="6" t="s">
        <v>17</v>
      </c>
      <c r="D56" s="6" t="s">
        <v>32</v>
      </c>
      <c r="E56" s="6" t="s">
        <v>228</v>
      </c>
      <c r="F56" s="6" t="s">
        <v>35</v>
      </c>
      <c r="G56" s="6" t="s">
        <v>37</v>
      </c>
      <c r="H56" s="6" t="s">
        <v>230</v>
      </c>
      <c r="I56" s="6" t="s">
        <v>107</v>
      </c>
      <c r="J56" s="72">
        <v>0.5</v>
      </c>
      <c r="K56" s="72">
        <v>0.5</v>
      </c>
      <c r="L56" s="72">
        <v>0.5</v>
      </c>
    </row>
    <row r="57" spans="1:12" ht="22.5" customHeight="1" x14ac:dyDescent="0.25">
      <c r="A57" s="68" t="s">
        <v>50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159</v>
      </c>
      <c r="K57" s="161">
        <f>K58</f>
        <v>173.9</v>
      </c>
      <c r="L57" s="161">
        <f>L58</f>
        <v>180.2</v>
      </c>
    </row>
    <row r="58" spans="1:12" ht="23.25" customHeight="1" x14ac:dyDescent="0.25">
      <c r="A58" s="75" t="s">
        <v>51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159</v>
      </c>
      <c r="K58" s="161">
        <f>K61</f>
        <v>173.9</v>
      </c>
      <c r="L58" s="161">
        <f>L61</f>
        <v>180.2</v>
      </c>
    </row>
    <row r="59" spans="1:12" ht="39" customHeight="1" x14ac:dyDescent="0.25">
      <c r="A59" s="104" t="s">
        <v>140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159</v>
      </c>
      <c r="K59" s="72">
        <f t="shared" si="13"/>
        <v>173.9</v>
      </c>
      <c r="L59" s="72">
        <f t="shared" si="13"/>
        <v>180.2</v>
      </c>
    </row>
    <row r="60" spans="1:12" ht="46.5" customHeight="1" x14ac:dyDescent="0.25">
      <c r="A60" s="105" t="s">
        <v>141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159</v>
      </c>
      <c r="K60" s="72">
        <f t="shared" si="13"/>
        <v>173.9</v>
      </c>
      <c r="L60" s="72">
        <f t="shared" si="13"/>
        <v>180.2</v>
      </c>
    </row>
    <row r="61" spans="1:12" ht="36.75" customHeight="1" x14ac:dyDescent="0.25">
      <c r="A61" s="91" t="s">
        <v>171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159</v>
      </c>
      <c r="K61" s="33">
        <f>K62+K64</f>
        <v>173.9</v>
      </c>
      <c r="L61" s="33">
        <f>L62+L64</f>
        <v>180.2</v>
      </c>
    </row>
    <row r="62" spans="1:12" ht="33" customHeight="1" x14ac:dyDescent="0.25">
      <c r="A62" s="74" t="s">
        <v>108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52</v>
      </c>
      <c r="I62" s="90" t="s">
        <v>110</v>
      </c>
      <c r="J62" s="33">
        <f>J63</f>
        <v>145</v>
      </c>
      <c r="K62" s="33">
        <f>K63</f>
        <v>145</v>
      </c>
      <c r="L62" s="33">
        <f>L63</f>
        <v>145</v>
      </c>
    </row>
    <row r="63" spans="1:12" ht="19.5" customHeight="1" x14ac:dyDescent="0.25">
      <c r="A63" s="74" t="s">
        <v>109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52</v>
      </c>
      <c r="I63" s="90" t="s">
        <v>111</v>
      </c>
      <c r="J63" s="33">
        <v>145</v>
      </c>
      <c r="K63" s="33">
        <v>145</v>
      </c>
      <c r="L63" s="33">
        <v>145</v>
      </c>
    </row>
    <row r="64" spans="1:12" ht="21" customHeight="1" x14ac:dyDescent="0.25">
      <c r="A64" s="73" t="s">
        <v>104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106</v>
      </c>
      <c r="J64" s="33">
        <f t="shared" ref="J64:L64" si="14">J65</f>
        <v>14</v>
      </c>
      <c r="K64" s="33">
        <f t="shared" si="14"/>
        <v>28.9</v>
      </c>
      <c r="L64" s="33">
        <f t="shared" si="14"/>
        <v>35.200000000000003</v>
      </c>
    </row>
    <row r="65" spans="1:12" ht="29.25" customHeight="1" x14ac:dyDescent="0.25">
      <c r="A65" s="73" t="s">
        <v>105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107</v>
      </c>
      <c r="J65" s="33">
        <v>14</v>
      </c>
      <c r="K65" s="33">
        <v>28.9</v>
      </c>
      <c r="L65" s="33">
        <v>35.200000000000003</v>
      </c>
    </row>
    <row r="66" spans="1:12" x14ac:dyDescent="0.25">
      <c r="A66" s="68" t="s">
        <v>200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J73+J67</f>
        <v>42.5</v>
      </c>
      <c r="K66" s="166">
        <f t="shared" ref="K66:L66" si="15">K73+K67</f>
        <v>45</v>
      </c>
      <c r="L66" s="166">
        <f t="shared" si="15"/>
        <v>49</v>
      </c>
    </row>
    <row r="67" spans="1:12" ht="31.5" x14ac:dyDescent="0.25">
      <c r="A67" s="68" t="s">
        <v>243</v>
      </c>
      <c r="B67" s="65">
        <v>918</v>
      </c>
      <c r="C67" s="79" t="s">
        <v>29</v>
      </c>
      <c r="D67" s="79" t="s">
        <v>31</v>
      </c>
      <c r="E67" s="6"/>
      <c r="F67" s="6"/>
      <c r="G67" s="6"/>
      <c r="H67" s="6"/>
      <c r="I67" s="90"/>
      <c r="J67" s="33">
        <f>J68</f>
        <v>42</v>
      </c>
      <c r="K67" s="33">
        <f t="shared" ref="K67:L71" si="16">K68</f>
        <v>45</v>
      </c>
      <c r="L67" s="33">
        <f t="shared" si="16"/>
        <v>49</v>
      </c>
    </row>
    <row r="68" spans="1:12" ht="47.25" x14ac:dyDescent="0.25">
      <c r="A68" s="73" t="s">
        <v>245</v>
      </c>
      <c r="B68" s="65">
        <v>918</v>
      </c>
      <c r="C68" s="79" t="s">
        <v>29</v>
      </c>
      <c r="D68" s="79" t="s">
        <v>31</v>
      </c>
      <c r="E68" s="6" t="s">
        <v>207</v>
      </c>
      <c r="F68" s="6"/>
      <c r="G68" s="6"/>
      <c r="H68" s="6"/>
      <c r="I68" s="90"/>
      <c r="J68" s="33">
        <f>J69</f>
        <v>42</v>
      </c>
      <c r="K68" s="33">
        <f t="shared" si="16"/>
        <v>45</v>
      </c>
      <c r="L68" s="33">
        <f t="shared" si="16"/>
        <v>49</v>
      </c>
    </row>
    <row r="69" spans="1:12" x14ac:dyDescent="0.25">
      <c r="A69" s="73" t="s">
        <v>244</v>
      </c>
      <c r="B69" s="65">
        <v>918</v>
      </c>
      <c r="C69" s="79" t="s">
        <v>29</v>
      </c>
      <c r="D69" s="79" t="s">
        <v>31</v>
      </c>
      <c r="E69" s="6" t="s">
        <v>207</v>
      </c>
      <c r="F69" s="6" t="s">
        <v>35</v>
      </c>
      <c r="G69" s="6" t="s">
        <v>18</v>
      </c>
      <c r="H69" s="6"/>
      <c r="I69" s="90"/>
      <c r="J69" s="33">
        <f>J70</f>
        <v>42</v>
      </c>
      <c r="K69" s="33">
        <f t="shared" si="16"/>
        <v>45</v>
      </c>
      <c r="L69" s="33">
        <f t="shared" si="16"/>
        <v>49</v>
      </c>
    </row>
    <row r="70" spans="1:12" x14ac:dyDescent="0.25">
      <c r="A70" s="73" t="s">
        <v>208</v>
      </c>
      <c r="B70" s="65">
        <v>918</v>
      </c>
      <c r="C70" s="79" t="s">
        <v>29</v>
      </c>
      <c r="D70" s="79" t="s">
        <v>31</v>
      </c>
      <c r="E70" s="6" t="s">
        <v>207</v>
      </c>
      <c r="F70" s="6" t="s">
        <v>35</v>
      </c>
      <c r="G70" s="6" t="s">
        <v>18</v>
      </c>
      <c r="H70" s="6" t="s">
        <v>209</v>
      </c>
      <c r="I70" s="90"/>
      <c r="J70" s="33">
        <f>J71</f>
        <v>42</v>
      </c>
      <c r="K70" s="33">
        <f t="shared" si="16"/>
        <v>45</v>
      </c>
      <c r="L70" s="33">
        <f t="shared" si="16"/>
        <v>49</v>
      </c>
    </row>
    <row r="71" spans="1:12" ht="31.5" x14ac:dyDescent="0.25">
      <c r="A71" s="73" t="s">
        <v>104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 t="s">
        <v>209</v>
      </c>
      <c r="I71" s="90" t="s">
        <v>106</v>
      </c>
      <c r="J71" s="33">
        <f>J72</f>
        <v>42</v>
      </c>
      <c r="K71" s="33">
        <f t="shared" si="16"/>
        <v>45</v>
      </c>
      <c r="L71" s="33">
        <f t="shared" si="16"/>
        <v>49</v>
      </c>
    </row>
    <row r="72" spans="1:12" ht="31.5" x14ac:dyDescent="0.25">
      <c r="A72" s="73" t="s">
        <v>105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 t="s">
        <v>107</v>
      </c>
      <c r="J72" s="33">
        <v>42</v>
      </c>
      <c r="K72" s="33">
        <v>45</v>
      </c>
      <c r="L72" s="33">
        <v>49</v>
      </c>
    </row>
    <row r="73" spans="1:12" ht="31.5" x14ac:dyDescent="0.25">
      <c r="A73" s="68" t="s">
        <v>201</v>
      </c>
      <c r="B73" s="65">
        <v>918</v>
      </c>
      <c r="C73" s="165" t="s">
        <v>29</v>
      </c>
      <c r="D73" s="165" t="s">
        <v>202</v>
      </c>
      <c r="E73" s="66"/>
      <c r="F73" s="6"/>
      <c r="G73" s="6"/>
      <c r="H73" s="6"/>
      <c r="I73" s="90"/>
      <c r="J73" s="166">
        <f>J74</f>
        <v>0.5</v>
      </c>
      <c r="K73" s="166">
        <f t="shared" ref="K73:L76" si="17">K74</f>
        <v>0</v>
      </c>
      <c r="L73" s="166">
        <f t="shared" si="17"/>
        <v>0</v>
      </c>
    </row>
    <row r="74" spans="1:12" ht="31.5" x14ac:dyDescent="0.25">
      <c r="A74" s="184" t="s">
        <v>222</v>
      </c>
      <c r="B74" s="187">
        <v>918</v>
      </c>
      <c r="C74" s="185" t="s">
        <v>29</v>
      </c>
      <c r="D74" s="185" t="s">
        <v>202</v>
      </c>
      <c r="E74" s="6" t="s">
        <v>204</v>
      </c>
      <c r="F74" s="6"/>
      <c r="G74" s="6"/>
      <c r="H74" s="6"/>
      <c r="I74" s="90"/>
      <c r="J74" s="33">
        <f>J75</f>
        <v>0.5</v>
      </c>
      <c r="K74" s="33">
        <f t="shared" si="17"/>
        <v>0</v>
      </c>
      <c r="L74" s="33">
        <f t="shared" si="17"/>
        <v>0</v>
      </c>
    </row>
    <row r="75" spans="1:12" ht="31.5" x14ac:dyDescent="0.25">
      <c r="A75" s="73" t="s">
        <v>205</v>
      </c>
      <c r="B75" s="65">
        <v>918</v>
      </c>
      <c r="C75" s="79" t="s">
        <v>29</v>
      </c>
      <c r="D75" s="79" t="s">
        <v>202</v>
      </c>
      <c r="E75" s="6" t="s">
        <v>204</v>
      </c>
      <c r="F75" s="6" t="s">
        <v>35</v>
      </c>
      <c r="G75" s="6" t="s">
        <v>37</v>
      </c>
      <c r="H75" s="6" t="s">
        <v>206</v>
      </c>
      <c r="I75" s="90"/>
      <c r="J75" s="33">
        <f>J76</f>
        <v>0.5</v>
      </c>
      <c r="K75" s="33">
        <f t="shared" si="17"/>
        <v>0</v>
      </c>
      <c r="L75" s="33">
        <f t="shared" si="17"/>
        <v>0</v>
      </c>
    </row>
    <row r="76" spans="1:12" ht="31.5" x14ac:dyDescent="0.25">
      <c r="A76" s="73" t="s">
        <v>104</v>
      </c>
      <c r="B76" s="65">
        <v>918</v>
      </c>
      <c r="C76" s="79" t="s">
        <v>29</v>
      </c>
      <c r="D76" s="79" t="s">
        <v>202</v>
      </c>
      <c r="E76" s="6" t="s">
        <v>204</v>
      </c>
      <c r="F76" s="6" t="s">
        <v>35</v>
      </c>
      <c r="G76" s="6" t="s">
        <v>37</v>
      </c>
      <c r="H76" s="6" t="s">
        <v>206</v>
      </c>
      <c r="I76" s="90" t="s">
        <v>106</v>
      </c>
      <c r="J76" s="33">
        <f>J77</f>
        <v>0.5</v>
      </c>
      <c r="K76" s="33">
        <f t="shared" si="17"/>
        <v>0</v>
      </c>
      <c r="L76" s="33">
        <f t="shared" si="17"/>
        <v>0</v>
      </c>
    </row>
    <row r="77" spans="1:12" ht="31.5" x14ac:dyDescent="0.25">
      <c r="A77" s="73" t="s">
        <v>105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 t="s">
        <v>107</v>
      </c>
      <c r="J77" s="33">
        <v>0.5</v>
      </c>
      <c r="K77" s="33">
        <v>0</v>
      </c>
      <c r="L77" s="33">
        <v>0</v>
      </c>
    </row>
    <row r="78" spans="1:12" x14ac:dyDescent="0.25">
      <c r="A78" s="75" t="s">
        <v>53</v>
      </c>
      <c r="B78" s="65">
        <v>918</v>
      </c>
      <c r="C78" s="165" t="s">
        <v>18</v>
      </c>
      <c r="D78" s="165"/>
      <c r="E78" s="66"/>
      <c r="F78" s="66"/>
      <c r="G78" s="66"/>
      <c r="H78" s="66"/>
      <c r="I78" s="66"/>
      <c r="J78" s="166">
        <f>J79</f>
        <v>647.12260000000003</v>
      </c>
      <c r="K78" s="166">
        <f t="shared" ref="J78:L82" si="18">K79</f>
        <v>527.70000000000005</v>
      </c>
      <c r="L78" s="166">
        <f t="shared" si="18"/>
        <v>703.3</v>
      </c>
    </row>
    <row r="79" spans="1:12" x14ac:dyDescent="0.25">
      <c r="A79" s="75" t="s">
        <v>54</v>
      </c>
      <c r="B79" s="65">
        <v>918</v>
      </c>
      <c r="C79" s="66" t="s">
        <v>18</v>
      </c>
      <c r="D79" s="66" t="s">
        <v>30</v>
      </c>
      <c r="E79" s="167"/>
      <c r="F79" s="167"/>
      <c r="G79" s="167"/>
      <c r="H79" s="167"/>
      <c r="I79" s="66"/>
      <c r="J79" s="166">
        <f>J80+J84</f>
        <v>647.12260000000003</v>
      </c>
      <c r="K79" s="166">
        <f t="shared" ref="K79:L79" si="19">K80+K84</f>
        <v>527.70000000000005</v>
      </c>
      <c r="L79" s="166">
        <f t="shared" si="19"/>
        <v>703.3</v>
      </c>
    </row>
    <row r="80" spans="1:12" ht="47.25" x14ac:dyDescent="0.25">
      <c r="A80" s="104" t="s">
        <v>219</v>
      </c>
      <c r="B80" s="65">
        <v>918</v>
      </c>
      <c r="C80" s="7" t="s">
        <v>18</v>
      </c>
      <c r="D80" s="7" t="s">
        <v>30</v>
      </c>
      <c r="E80" s="7" t="s">
        <v>32</v>
      </c>
      <c r="F80" s="7"/>
      <c r="G80" s="7"/>
      <c r="H80" s="7"/>
      <c r="I80" s="6"/>
      <c r="J80" s="33">
        <f>J81</f>
        <v>591.12260000000003</v>
      </c>
      <c r="K80" s="33">
        <f>K81</f>
        <v>527.70000000000005</v>
      </c>
      <c r="L80" s="33">
        <f>L81</f>
        <v>703.3</v>
      </c>
    </row>
    <row r="81" spans="1:13" ht="150" customHeight="1" x14ac:dyDescent="0.25">
      <c r="A81" s="207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235</v>
      </c>
      <c r="I81" s="6"/>
      <c r="J81" s="33">
        <f t="shared" si="18"/>
        <v>591.12260000000003</v>
      </c>
      <c r="K81" s="33">
        <f t="shared" si="18"/>
        <v>527.70000000000005</v>
      </c>
      <c r="L81" s="33">
        <f t="shared" si="18"/>
        <v>703.3</v>
      </c>
    </row>
    <row r="82" spans="1:13" ht="18.75" customHeight="1" x14ac:dyDescent="0.25">
      <c r="A82" s="73" t="s">
        <v>104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235</v>
      </c>
      <c r="I82" s="6" t="s">
        <v>106</v>
      </c>
      <c r="J82" s="33">
        <f t="shared" si="18"/>
        <v>591.12260000000003</v>
      </c>
      <c r="K82" s="33">
        <f t="shared" si="18"/>
        <v>527.70000000000005</v>
      </c>
      <c r="L82" s="33">
        <f t="shared" si="18"/>
        <v>703.3</v>
      </c>
    </row>
    <row r="83" spans="1:13" ht="28.5" customHeight="1" x14ac:dyDescent="0.25">
      <c r="A83" s="73" t="s">
        <v>105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 t="s">
        <v>107</v>
      </c>
      <c r="J83" s="149">
        <f>509.5-J87+137.6226</f>
        <v>591.12260000000003</v>
      </c>
      <c r="K83" s="150">
        <v>527.70000000000005</v>
      </c>
      <c r="L83" s="151">
        <v>703.3</v>
      </c>
      <c r="M83" s="198" t="s">
        <v>247</v>
      </c>
    </row>
    <row r="84" spans="1:13" ht="70.5" customHeight="1" x14ac:dyDescent="0.25">
      <c r="A84" s="10" t="s">
        <v>246</v>
      </c>
      <c r="B84" s="65">
        <v>918</v>
      </c>
      <c r="C84" s="6" t="s">
        <v>18</v>
      </c>
      <c r="D84" s="6" t="s">
        <v>30</v>
      </c>
      <c r="E84" s="6" t="s">
        <v>202</v>
      </c>
      <c r="F84" s="6"/>
      <c r="G84" s="6"/>
      <c r="H84" s="6"/>
      <c r="I84" s="6"/>
      <c r="J84" s="149">
        <f t="shared" ref="J84:L85" si="20">J85</f>
        <v>56</v>
      </c>
      <c r="K84" s="150">
        <f t="shared" si="20"/>
        <v>0</v>
      </c>
      <c r="L84" s="150">
        <f t="shared" si="20"/>
        <v>0</v>
      </c>
    </row>
    <row r="85" spans="1:13" ht="142.5" customHeight="1" x14ac:dyDescent="0.25">
      <c r="A85" s="189" t="s">
        <v>182</v>
      </c>
      <c r="B85" s="65">
        <v>918</v>
      </c>
      <c r="C85" s="7" t="s">
        <v>18</v>
      </c>
      <c r="D85" s="7" t="s">
        <v>30</v>
      </c>
      <c r="E85" s="7" t="s">
        <v>202</v>
      </c>
      <c r="F85" s="7" t="s">
        <v>35</v>
      </c>
      <c r="G85" s="7" t="s">
        <v>17</v>
      </c>
      <c r="H85" s="7" t="s">
        <v>235</v>
      </c>
      <c r="I85" s="6"/>
      <c r="J85" s="149">
        <f t="shared" si="20"/>
        <v>56</v>
      </c>
      <c r="K85" s="150">
        <f t="shared" si="20"/>
        <v>0</v>
      </c>
      <c r="L85" s="150">
        <f t="shared" si="20"/>
        <v>0</v>
      </c>
    </row>
    <row r="86" spans="1:13" ht="34.5" customHeight="1" x14ac:dyDescent="0.25">
      <c r="A86" s="73" t="s">
        <v>104</v>
      </c>
      <c r="B86" s="65">
        <v>918</v>
      </c>
      <c r="C86" s="7" t="s">
        <v>18</v>
      </c>
      <c r="D86" s="7" t="s">
        <v>30</v>
      </c>
      <c r="E86" s="7" t="s">
        <v>202</v>
      </c>
      <c r="F86" s="7" t="s">
        <v>35</v>
      </c>
      <c r="G86" s="7" t="s">
        <v>17</v>
      </c>
      <c r="H86" s="7" t="s">
        <v>235</v>
      </c>
      <c r="I86" s="6" t="s">
        <v>106</v>
      </c>
      <c r="J86" s="149">
        <f>J87</f>
        <v>56</v>
      </c>
      <c r="K86" s="150">
        <f>K87</f>
        <v>0</v>
      </c>
      <c r="L86" s="150">
        <f>L87</f>
        <v>0</v>
      </c>
    </row>
    <row r="87" spans="1:13" ht="27" customHeight="1" x14ac:dyDescent="0.25">
      <c r="A87" s="73" t="s">
        <v>105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 t="s">
        <v>107</v>
      </c>
      <c r="J87" s="150">
        <v>56</v>
      </c>
      <c r="K87" s="188">
        <v>0</v>
      </c>
      <c r="L87" s="188">
        <v>0</v>
      </c>
    </row>
    <row r="88" spans="1:13" x14ac:dyDescent="0.25">
      <c r="A88" s="75" t="s">
        <v>21</v>
      </c>
      <c r="B88" s="65">
        <v>918</v>
      </c>
      <c r="C88" s="66" t="s">
        <v>20</v>
      </c>
      <c r="D88" s="66"/>
      <c r="E88" s="66"/>
      <c r="F88" s="66"/>
      <c r="G88" s="66"/>
      <c r="H88" s="94"/>
      <c r="I88" s="94"/>
      <c r="J88" s="88">
        <f>J89+J95</f>
        <v>119.99297</v>
      </c>
      <c r="K88" s="88">
        <f>K89+K95</f>
        <v>40</v>
      </c>
      <c r="L88" s="88">
        <f>L89+L95</f>
        <v>40</v>
      </c>
    </row>
    <row r="89" spans="1:13" x14ac:dyDescent="0.25">
      <c r="A89" s="75" t="s">
        <v>55</v>
      </c>
      <c r="B89" s="65">
        <v>918</v>
      </c>
      <c r="C89" s="66" t="s">
        <v>20</v>
      </c>
      <c r="D89" s="66" t="s">
        <v>28</v>
      </c>
      <c r="E89" s="66"/>
      <c r="F89" s="66"/>
      <c r="G89" s="66"/>
      <c r="H89" s="94"/>
      <c r="I89" s="94"/>
      <c r="J89" s="88">
        <f>J90</f>
        <v>70</v>
      </c>
      <c r="K89" s="88">
        <f t="shared" ref="K89:L89" si="21">K90</f>
        <v>30</v>
      </c>
      <c r="L89" s="88">
        <f t="shared" si="21"/>
        <v>30</v>
      </c>
    </row>
    <row r="90" spans="1:13" ht="31.5" x14ac:dyDescent="0.25">
      <c r="A90" s="104" t="s">
        <v>140</v>
      </c>
      <c r="B90" s="65">
        <v>918</v>
      </c>
      <c r="C90" s="6" t="s">
        <v>20</v>
      </c>
      <c r="D90" s="6" t="s">
        <v>28</v>
      </c>
      <c r="E90" s="6" t="s">
        <v>48</v>
      </c>
      <c r="F90" s="6"/>
      <c r="G90" s="6"/>
      <c r="H90" s="11"/>
      <c r="I90" s="186"/>
      <c r="J90" s="35">
        <f>J91</f>
        <v>70</v>
      </c>
      <c r="K90" s="35">
        <f t="shared" ref="K90:L93" si="22">K91</f>
        <v>30</v>
      </c>
      <c r="L90" s="35">
        <f t="shared" si="22"/>
        <v>30</v>
      </c>
    </row>
    <row r="91" spans="1:13" ht="47.25" x14ac:dyDescent="0.25">
      <c r="A91" s="105" t="s">
        <v>141</v>
      </c>
      <c r="B91" s="65">
        <v>918</v>
      </c>
      <c r="C91" s="6" t="s">
        <v>20</v>
      </c>
      <c r="D91" s="6" t="s">
        <v>28</v>
      </c>
      <c r="E91" s="6" t="s">
        <v>48</v>
      </c>
      <c r="F91" s="6" t="s">
        <v>24</v>
      </c>
      <c r="G91" s="6"/>
      <c r="H91" s="11"/>
      <c r="I91" s="186"/>
      <c r="J91" s="35">
        <f>J92</f>
        <v>70</v>
      </c>
      <c r="K91" s="35">
        <f t="shared" si="22"/>
        <v>30</v>
      </c>
      <c r="L91" s="35">
        <f t="shared" si="22"/>
        <v>30</v>
      </c>
    </row>
    <row r="92" spans="1:13" ht="47.25" x14ac:dyDescent="0.25">
      <c r="A92" s="10" t="s">
        <v>236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215</v>
      </c>
      <c r="I92" s="90"/>
      <c r="J92" s="35">
        <f>J93</f>
        <v>70</v>
      </c>
      <c r="K92" s="35">
        <f t="shared" si="22"/>
        <v>30</v>
      </c>
      <c r="L92" s="35">
        <f t="shared" si="22"/>
        <v>30</v>
      </c>
    </row>
    <row r="93" spans="1:13" ht="31.5" x14ac:dyDescent="0.25">
      <c r="A93" s="73" t="s">
        <v>104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215</v>
      </c>
      <c r="I93" s="90" t="s">
        <v>106</v>
      </c>
      <c r="J93" s="35">
        <f>J94</f>
        <v>70</v>
      </c>
      <c r="K93" s="35">
        <f t="shared" si="22"/>
        <v>30</v>
      </c>
      <c r="L93" s="35">
        <f t="shared" si="22"/>
        <v>30</v>
      </c>
    </row>
    <row r="94" spans="1:13" ht="31.5" x14ac:dyDescent="0.25">
      <c r="A94" s="73" t="s">
        <v>105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 t="s">
        <v>107</v>
      </c>
      <c r="J94" s="35">
        <v>70</v>
      </c>
      <c r="K94" s="35">
        <v>30</v>
      </c>
      <c r="L94" s="35">
        <v>30</v>
      </c>
    </row>
    <row r="95" spans="1:13" x14ac:dyDescent="0.25">
      <c r="A95" s="75" t="s">
        <v>56</v>
      </c>
      <c r="B95" s="65">
        <v>918</v>
      </c>
      <c r="C95" s="66" t="s">
        <v>20</v>
      </c>
      <c r="D95" s="66" t="s">
        <v>29</v>
      </c>
      <c r="E95" s="66"/>
      <c r="F95" s="66"/>
      <c r="G95" s="160"/>
      <c r="H95" s="94"/>
      <c r="I95" s="94"/>
      <c r="J95" s="88">
        <f>J96</f>
        <v>49.99297</v>
      </c>
      <c r="K95" s="88">
        <f>K96</f>
        <v>10</v>
      </c>
      <c r="L95" s="88">
        <f>L96</f>
        <v>10</v>
      </c>
    </row>
    <row r="96" spans="1:13" ht="31.5" x14ac:dyDescent="0.25">
      <c r="A96" s="104" t="s">
        <v>140</v>
      </c>
      <c r="B96" s="65">
        <v>918</v>
      </c>
      <c r="C96" s="6" t="s">
        <v>20</v>
      </c>
      <c r="D96" s="6" t="s">
        <v>29</v>
      </c>
      <c r="E96" s="6" t="s">
        <v>48</v>
      </c>
      <c r="F96" s="6"/>
      <c r="G96" s="95"/>
      <c r="H96" s="34"/>
      <c r="I96" s="34"/>
      <c r="J96" s="35">
        <f>J97</f>
        <v>49.99297</v>
      </c>
      <c r="K96" s="35">
        <f t="shared" ref="K96:L96" si="23">K97</f>
        <v>10</v>
      </c>
      <c r="L96" s="35">
        <f t="shared" si="23"/>
        <v>10</v>
      </c>
    </row>
    <row r="97" spans="1:13" ht="47.25" x14ac:dyDescent="0.25">
      <c r="A97" s="105" t="s">
        <v>141</v>
      </c>
      <c r="B97" s="65">
        <v>918</v>
      </c>
      <c r="C97" s="6" t="s">
        <v>20</v>
      </c>
      <c r="D97" s="6" t="s">
        <v>29</v>
      </c>
      <c r="E97" s="6" t="s">
        <v>48</v>
      </c>
      <c r="F97" s="11">
        <v>1</v>
      </c>
      <c r="G97" s="95"/>
      <c r="H97" s="34"/>
      <c r="I97" s="34"/>
      <c r="J97" s="35">
        <f>J98+J101</f>
        <v>49.99297</v>
      </c>
      <c r="K97" s="35">
        <f t="shared" ref="K97:L97" si="24">K98+K101</f>
        <v>10</v>
      </c>
      <c r="L97" s="35">
        <f t="shared" si="24"/>
        <v>10</v>
      </c>
    </row>
    <row r="98" spans="1:13" x14ac:dyDescent="0.25">
      <c r="A98" s="73" t="s">
        <v>57</v>
      </c>
      <c r="B98" s="65">
        <v>918</v>
      </c>
      <c r="C98" s="6" t="s">
        <v>20</v>
      </c>
      <c r="D98" s="6" t="s">
        <v>29</v>
      </c>
      <c r="E98" s="6" t="s">
        <v>48</v>
      </c>
      <c r="F98" s="11">
        <v>1</v>
      </c>
      <c r="G98" s="7" t="s">
        <v>37</v>
      </c>
      <c r="H98" s="11">
        <v>43010</v>
      </c>
      <c r="I98" s="34"/>
      <c r="J98" s="35">
        <f>J99</f>
        <v>39.99297</v>
      </c>
      <c r="K98" s="35">
        <f t="shared" ref="K98:L99" si="25">K99</f>
        <v>5</v>
      </c>
      <c r="L98" s="35">
        <f t="shared" si="25"/>
        <v>5</v>
      </c>
    </row>
    <row r="99" spans="1:13" ht="17.25" customHeight="1" x14ac:dyDescent="0.25">
      <c r="A99" s="73" t="s">
        <v>104</v>
      </c>
      <c r="B99" s="65">
        <v>918</v>
      </c>
      <c r="C99" s="6" t="s">
        <v>20</v>
      </c>
      <c r="D99" s="6" t="s">
        <v>29</v>
      </c>
      <c r="E99" s="6" t="s">
        <v>48</v>
      </c>
      <c r="F99" s="11">
        <v>1</v>
      </c>
      <c r="G99" s="7" t="s">
        <v>37</v>
      </c>
      <c r="H99" s="11">
        <v>43010</v>
      </c>
      <c r="I99" s="11">
        <v>200</v>
      </c>
      <c r="J99" s="35">
        <f>J100</f>
        <v>39.99297</v>
      </c>
      <c r="K99" s="35">
        <f t="shared" si="25"/>
        <v>5</v>
      </c>
      <c r="L99" s="35">
        <f t="shared" si="25"/>
        <v>5</v>
      </c>
    </row>
    <row r="100" spans="1:13" ht="31.5" x14ac:dyDescent="0.25">
      <c r="A100" s="73" t="s">
        <v>105</v>
      </c>
      <c r="B100" s="65">
        <v>918</v>
      </c>
      <c r="C100" s="6" t="s">
        <v>20</v>
      </c>
      <c r="D100" s="6" t="s">
        <v>29</v>
      </c>
      <c r="E100" s="6" t="s">
        <v>48</v>
      </c>
      <c r="F100" s="11">
        <v>1</v>
      </c>
      <c r="G100" s="7" t="s">
        <v>37</v>
      </c>
      <c r="H100" s="11">
        <v>43010</v>
      </c>
      <c r="I100" s="11">
        <v>240</v>
      </c>
      <c r="J100" s="35">
        <f>19.99297+20</f>
        <v>39.99297</v>
      </c>
      <c r="K100" s="35">
        <v>5</v>
      </c>
      <c r="L100" s="35">
        <v>5</v>
      </c>
      <c r="M100" s="198" t="s">
        <v>248</v>
      </c>
    </row>
    <row r="101" spans="1:13" ht="19.5" customHeight="1" x14ac:dyDescent="0.25">
      <c r="A101" s="73" t="s">
        <v>146</v>
      </c>
      <c r="B101" s="65">
        <v>918</v>
      </c>
      <c r="C101" s="6" t="s">
        <v>20</v>
      </c>
      <c r="D101" s="6" t="s">
        <v>29</v>
      </c>
      <c r="E101" s="6" t="s">
        <v>48</v>
      </c>
      <c r="F101" s="11">
        <v>1</v>
      </c>
      <c r="G101" s="7" t="s">
        <v>37</v>
      </c>
      <c r="H101" s="11">
        <v>43040</v>
      </c>
      <c r="I101" s="34"/>
      <c r="J101" s="35">
        <f>J102</f>
        <v>10</v>
      </c>
      <c r="K101" s="35">
        <f t="shared" ref="K101:L102" si="26">K102</f>
        <v>5</v>
      </c>
      <c r="L101" s="35">
        <f t="shared" si="26"/>
        <v>5</v>
      </c>
    </row>
    <row r="102" spans="1:13" ht="16.5" customHeight="1" x14ac:dyDescent="0.25">
      <c r="A102" s="73" t="s">
        <v>104</v>
      </c>
      <c r="B102" s="65">
        <v>918</v>
      </c>
      <c r="C102" s="6" t="s">
        <v>20</v>
      </c>
      <c r="D102" s="6" t="s">
        <v>29</v>
      </c>
      <c r="E102" s="6" t="s">
        <v>48</v>
      </c>
      <c r="F102" s="11">
        <v>1</v>
      </c>
      <c r="G102" s="7" t="s">
        <v>37</v>
      </c>
      <c r="H102" s="11">
        <v>43040</v>
      </c>
      <c r="I102" s="11">
        <v>200</v>
      </c>
      <c r="J102" s="35">
        <f>J103</f>
        <v>10</v>
      </c>
      <c r="K102" s="35">
        <f t="shared" si="26"/>
        <v>5</v>
      </c>
      <c r="L102" s="35">
        <f t="shared" si="26"/>
        <v>5</v>
      </c>
    </row>
    <row r="103" spans="1:13" ht="38.25" customHeight="1" x14ac:dyDescent="0.25">
      <c r="A103" s="73" t="s">
        <v>105</v>
      </c>
      <c r="B103" s="65">
        <v>918</v>
      </c>
      <c r="C103" s="6" t="s">
        <v>20</v>
      </c>
      <c r="D103" s="6" t="s">
        <v>29</v>
      </c>
      <c r="E103" s="6" t="s">
        <v>48</v>
      </c>
      <c r="F103" s="11">
        <v>1</v>
      </c>
      <c r="G103" s="7" t="s">
        <v>37</v>
      </c>
      <c r="H103" s="11">
        <v>43040</v>
      </c>
      <c r="I103" s="11">
        <v>240</v>
      </c>
      <c r="J103" s="35">
        <v>10</v>
      </c>
      <c r="K103" s="35">
        <v>5</v>
      </c>
      <c r="L103" s="35">
        <v>5</v>
      </c>
    </row>
    <row r="104" spans="1:13" x14ac:dyDescent="0.25">
      <c r="A104" s="75" t="s">
        <v>58</v>
      </c>
      <c r="B104" s="65">
        <v>918</v>
      </c>
      <c r="C104" s="66" t="s">
        <v>31</v>
      </c>
      <c r="D104" s="66"/>
      <c r="E104" s="69"/>
      <c r="F104" s="66"/>
      <c r="G104" s="66"/>
      <c r="H104" s="66"/>
      <c r="I104" s="89"/>
      <c r="J104" s="161">
        <f t="shared" ref="J104:L109" si="27">J105</f>
        <v>128.80000000000001</v>
      </c>
      <c r="K104" s="161">
        <f t="shared" si="27"/>
        <v>96.9</v>
      </c>
      <c r="L104" s="161">
        <f t="shared" si="27"/>
        <v>63.800000000000011</v>
      </c>
    </row>
    <row r="105" spans="1:13" x14ac:dyDescent="0.25">
      <c r="A105" s="96" t="s">
        <v>27</v>
      </c>
      <c r="B105" s="65">
        <v>918</v>
      </c>
      <c r="C105" s="66" t="s">
        <v>31</v>
      </c>
      <c r="D105" s="66" t="s">
        <v>17</v>
      </c>
      <c r="E105" s="89"/>
      <c r="F105" s="66"/>
      <c r="G105" s="66"/>
      <c r="H105" s="66"/>
      <c r="I105" s="89"/>
      <c r="J105" s="161">
        <f t="shared" si="27"/>
        <v>128.80000000000001</v>
      </c>
      <c r="K105" s="161">
        <f t="shared" si="27"/>
        <v>96.9</v>
      </c>
      <c r="L105" s="161">
        <f t="shared" si="27"/>
        <v>63.800000000000011</v>
      </c>
    </row>
    <row r="106" spans="1:13" ht="31.5" x14ac:dyDescent="0.25">
      <c r="A106" s="104" t="s">
        <v>140</v>
      </c>
      <c r="B106" s="65">
        <v>918</v>
      </c>
      <c r="C106" s="6" t="s">
        <v>31</v>
      </c>
      <c r="D106" s="6" t="s">
        <v>17</v>
      </c>
      <c r="E106" s="6">
        <v>89</v>
      </c>
      <c r="F106" s="6"/>
      <c r="G106" s="6"/>
      <c r="H106" s="6"/>
      <c r="I106" s="90"/>
      <c r="J106" s="72">
        <f t="shared" si="27"/>
        <v>128.80000000000001</v>
      </c>
      <c r="K106" s="72">
        <f t="shared" si="27"/>
        <v>96.9</v>
      </c>
      <c r="L106" s="72">
        <f t="shared" si="27"/>
        <v>63.800000000000011</v>
      </c>
    </row>
    <row r="107" spans="1:13" ht="47.25" x14ac:dyDescent="0.25">
      <c r="A107" s="105" t="s">
        <v>141</v>
      </c>
      <c r="B107" s="65">
        <v>918</v>
      </c>
      <c r="C107" s="6" t="s">
        <v>31</v>
      </c>
      <c r="D107" s="6" t="s">
        <v>17</v>
      </c>
      <c r="E107" s="6">
        <v>89</v>
      </c>
      <c r="F107" s="6">
        <v>1</v>
      </c>
      <c r="G107" s="6"/>
      <c r="H107" s="6"/>
      <c r="I107" s="90"/>
      <c r="J107" s="72">
        <f t="shared" si="27"/>
        <v>128.80000000000001</v>
      </c>
      <c r="K107" s="72">
        <f>K108</f>
        <v>96.9</v>
      </c>
      <c r="L107" s="72">
        <f t="shared" si="27"/>
        <v>63.800000000000011</v>
      </c>
    </row>
    <row r="108" spans="1:13" x14ac:dyDescent="0.25">
      <c r="A108" s="70" t="s">
        <v>99</v>
      </c>
      <c r="B108" s="65">
        <v>918</v>
      </c>
      <c r="C108" s="97" t="s">
        <v>31</v>
      </c>
      <c r="D108" s="97" t="s">
        <v>17</v>
      </c>
      <c r="E108" s="98">
        <v>89</v>
      </c>
      <c r="F108" s="7">
        <v>1</v>
      </c>
      <c r="G108" s="7" t="s">
        <v>37</v>
      </c>
      <c r="H108" s="7" t="s">
        <v>60</v>
      </c>
      <c r="I108" s="98"/>
      <c r="J108" s="72">
        <f t="shared" si="27"/>
        <v>128.80000000000001</v>
      </c>
      <c r="K108" s="72">
        <f t="shared" si="27"/>
        <v>96.9</v>
      </c>
      <c r="L108" s="72">
        <f t="shared" si="27"/>
        <v>63.800000000000011</v>
      </c>
    </row>
    <row r="109" spans="1:13" x14ac:dyDescent="0.25">
      <c r="A109" s="70" t="s">
        <v>100</v>
      </c>
      <c r="B109" s="65">
        <v>918</v>
      </c>
      <c r="C109" s="97" t="s">
        <v>31</v>
      </c>
      <c r="D109" s="97" t="s">
        <v>17</v>
      </c>
      <c r="E109" s="98">
        <v>89</v>
      </c>
      <c r="F109" s="7">
        <v>1</v>
      </c>
      <c r="G109" s="7" t="s">
        <v>37</v>
      </c>
      <c r="H109" s="7" t="s">
        <v>60</v>
      </c>
      <c r="I109" s="98" t="s">
        <v>102</v>
      </c>
      <c r="J109" s="72">
        <f t="shared" si="27"/>
        <v>128.80000000000001</v>
      </c>
      <c r="K109" s="72">
        <f t="shared" si="27"/>
        <v>96.9</v>
      </c>
      <c r="L109" s="72">
        <f t="shared" si="27"/>
        <v>63.800000000000011</v>
      </c>
    </row>
    <row r="110" spans="1:13" x14ac:dyDescent="0.25">
      <c r="A110" s="70" t="s">
        <v>101</v>
      </c>
      <c r="B110" s="65">
        <v>918</v>
      </c>
      <c r="C110" s="97" t="s">
        <v>31</v>
      </c>
      <c r="D110" s="97" t="s">
        <v>17</v>
      </c>
      <c r="E110" s="98">
        <v>89</v>
      </c>
      <c r="F110" s="7">
        <v>1</v>
      </c>
      <c r="G110" s="7" t="s">
        <v>37</v>
      </c>
      <c r="H110" s="7" t="s">
        <v>60</v>
      </c>
      <c r="I110" s="98" t="s">
        <v>103</v>
      </c>
      <c r="J110" s="72">
        <v>128.80000000000001</v>
      </c>
      <c r="K110" s="72">
        <f>128.8-K124</f>
        <v>96.9</v>
      </c>
      <c r="L110" s="72">
        <f>128.8-L124</f>
        <v>63.800000000000011</v>
      </c>
    </row>
    <row r="111" spans="1:13" x14ac:dyDescent="0.25">
      <c r="A111" s="68" t="s">
        <v>19</v>
      </c>
      <c r="B111" s="65">
        <v>918</v>
      </c>
      <c r="C111" s="162" t="s">
        <v>32</v>
      </c>
      <c r="D111" s="162"/>
      <c r="E111" s="163"/>
      <c r="F111" s="83"/>
      <c r="G111" s="83"/>
      <c r="H111" s="83"/>
      <c r="I111" s="163"/>
      <c r="J111" s="161">
        <f t="shared" ref="J111:L116" si="28">J112</f>
        <v>2.2999999999999998</v>
      </c>
      <c r="K111" s="161">
        <f t="shared" si="28"/>
        <v>2.2999999999999998</v>
      </c>
      <c r="L111" s="161">
        <f t="shared" si="28"/>
        <v>2.2999999999999998</v>
      </c>
    </row>
    <row r="112" spans="1:13" x14ac:dyDescent="0.25">
      <c r="A112" s="68" t="s">
        <v>61</v>
      </c>
      <c r="B112" s="65">
        <v>918</v>
      </c>
      <c r="C112" s="83">
        <v>13</v>
      </c>
      <c r="D112" s="83" t="s">
        <v>17</v>
      </c>
      <c r="E112" s="84"/>
      <c r="F112" s="83"/>
      <c r="G112" s="83"/>
      <c r="H112" s="83"/>
      <c r="I112" s="163"/>
      <c r="J112" s="161">
        <f t="shared" si="28"/>
        <v>2.2999999999999998</v>
      </c>
      <c r="K112" s="161">
        <f t="shared" si="28"/>
        <v>2.2999999999999998</v>
      </c>
      <c r="L112" s="161">
        <f t="shared" si="28"/>
        <v>2.2999999999999998</v>
      </c>
    </row>
    <row r="113" spans="1:15" ht="31.5" x14ac:dyDescent="0.25">
      <c r="A113" s="104" t="s">
        <v>140</v>
      </c>
      <c r="B113" s="65">
        <v>918</v>
      </c>
      <c r="C113" s="7" t="s">
        <v>32</v>
      </c>
      <c r="D113" s="7" t="s">
        <v>17</v>
      </c>
      <c r="E113" s="6">
        <v>89</v>
      </c>
      <c r="F113" s="6"/>
      <c r="G113" s="7"/>
      <c r="H113" s="7"/>
      <c r="I113" s="98"/>
      <c r="J113" s="72">
        <f t="shared" si="28"/>
        <v>2.2999999999999998</v>
      </c>
      <c r="K113" s="72">
        <f t="shared" si="28"/>
        <v>2.2999999999999998</v>
      </c>
      <c r="L113" s="72">
        <f t="shared" si="28"/>
        <v>2.2999999999999998</v>
      </c>
    </row>
    <row r="114" spans="1:15" ht="47.25" x14ac:dyDescent="0.25">
      <c r="A114" s="105" t="s">
        <v>141</v>
      </c>
      <c r="B114" s="65">
        <v>918</v>
      </c>
      <c r="C114" s="7" t="s">
        <v>32</v>
      </c>
      <c r="D114" s="7" t="s">
        <v>17</v>
      </c>
      <c r="E114" s="6">
        <v>89</v>
      </c>
      <c r="F114" s="6">
        <v>1</v>
      </c>
      <c r="G114" s="7"/>
      <c r="H114" s="7"/>
      <c r="I114" s="98"/>
      <c r="J114" s="72">
        <f t="shared" si="28"/>
        <v>2.2999999999999998</v>
      </c>
      <c r="K114" s="72">
        <f t="shared" si="28"/>
        <v>2.2999999999999998</v>
      </c>
      <c r="L114" s="72">
        <f t="shared" si="28"/>
        <v>2.2999999999999998</v>
      </c>
    </row>
    <row r="115" spans="1:15" x14ac:dyDescent="0.25">
      <c r="A115" s="73" t="s">
        <v>62</v>
      </c>
      <c r="B115" s="65">
        <v>918</v>
      </c>
      <c r="C115" s="7">
        <v>13</v>
      </c>
      <c r="D115" s="7" t="s">
        <v>17</v>
      </c>
      <c r="E115" s="85">
        <v>89</v>
      </c>
      <c r="F115" s="7">
        <v>1</v>
      </c>
      <c r="G115" s="7" t="s">
        <v>37</v>
      </c>
      <c r="H115" s="7">
        <v>41240</v>
      </c>
      <c r="I115" s="98"/>
      <c r="J115" s="77">
        <f t="shared" si="28"/>
        <v>2.2999999999999998</v>
      </c>
      <c r="K115" s="77">
        <f t="shared" si="28"/>
        <v>2.2999999999999998</v>
      </c>
      <c r="L115" s="77">
        <f t="shared" si="28"/>
        <v>2.2999999999999998</v>
      </c>
    </row>
    <row r="116" spans="1:15" x14ac:dyDescent="0.25">
      <c r="A116" s="73" t="s">
        <v>97</v>
      </c>
      <c r="B116" s="65">
        <v>918</v>
      </c>
      <c r="C116" s="7">
        <v>13</v>
      </c>
      <c r="D116" s="7" t="s">
        <v>17</v>
      </c>
      <c r="E116" s="85">
        <v>89</v>
      </c>
      <c r="F116" s="7">
        <v>1</v>
      </c>
      <c r="G116" s="7" t="s">
        <v>37</v>
      </c>
      <c r="H116" s="7" t="s">
        <v>67</v>
      </c>
      <c r="I116" s="98" t="s">
        <v>98</v>
      </c>
      <c r="J116" s="77">
        <f t="shared" si="28"/>
        <v>2.2999999999999998</v>
      </c>
      <c r="K116" s="77">
        <f t="shared" si="28"/>
        <v>2.2999999999999998</v>
      </c>
      <c r="L116" s="77">
        <f t="shared" si="28"/>
        <v>2.2999999999999998</v>
      </c>
    </row>
    <row r="117" spans="1:15" x14ac:dyDescent="0.25">
      <c r="A117" s="78" t="s">
        <v>63</v>
      </c>
      <c r="B117" s="65">
        <v>918</v>
      </c>
      <c r="C117" s="7">
        <v>13</v>
      </c>
      <c r="D117" s="7" t="s">
        <v>17</v>
      </c>
      <c r="E117" s="85">
        <v>89</v>
      </c>
      <c r="F117" s="7">
        <v>1</v>
      </c>
      <c r="G117" s="7" t="s">
        <v>37</v>
      </c>
      <c r="H117" s="7">
        <v>41240</v>
      </c>
      <c r="I117" s="98">
        <v>730</v>
      </c>
      <c r="J117" s="77">
        <v>2.2999999999999998</v>
      </c>
      <c r="K117" s="77">
        <v>2.2999999999999998</v>
      </c>
      <c r="L117" s="77">
        <v>2.2999999999999998</v>
      </c>
    </row>
    <row r="118" spans="1:15" s="54" customFormat="1" x14ac:dyDescent="0.25">
      <c r="A118" s="164" t="s">
        <v>220</v>
      </c>
      <c r="B118" s="65">
        <v>918</v>
      </c>
      <c r="C118" s="83" t="s">
        <v>164</v>
      </c>
      <c r="D118" s="83"/>
      <c r="E118" s="84"/>
      <c r="F118" s="83"/>
      <c r="G118" s="83"/>
      <c r="H118" s="83"/>
      <c r="I118" s="163"/>
      <c r="J118" s="88"/>
      <c r="K118" s="88">
        <f t="shared" ref="K118:L121" si="29">K119</f>
        <v>31.9</v>
      </c>
      <c r="L118" s="88">
        <f t="shared" si="29"/>
        <v>65</v>
      </c>
      <c r="M118" s="201"/>
      <c r="N118" s="206"/>
      <c r="O118" s="206"/>
    </row>
    <row r="119" spans="1:15" s="54" customFormat="1" x14ac:dyDescent="0.25">
      <c r="A119" s="78" t="s">
        <v>220</v>
      </c>
      <c r="B119" s="65">
        <v>918</v>
      </c>
      <c r="C119" s="7" t="s">
        <v>164</v>
      </c>
      <c r="D119" s="7">
        <v>99</v>
      </c>
      <c r="E119" s="85"/>
      <c r="F119" s="7"/>
      <c r="G119" s="7"/>
      <c r="H119" s="7"/>
      <c r="I119" s="98"/>
      <c r="J119" s="35"/>
      <c r="K119" s="35">
        <f t="shared" si="29"/>
        <v>31.9</v>
      </c>
      <c r="L119" s="35">
        <f t="shared" si="29"/>
        <v>65</v>
      </c>
      <c r="M119" s="201"/>
      <c r="N119" s="206"/>
      <c r="O119" s="206"/>
    </row>
    <row r="120" spans="1:15" s="54" customFormat="1" ht="31.5" x14ac:dyDescent="0.25">
      <c r="A120" s="70" t="s">
        <v>140</v>
      </c>
      <c r="B120" s="65">
        <v>918</v>
      </c>
      <c r="C120" s="7" t="s">
        <v>164</v>
      </c>
      <c r="D120" s="7">
        <v>99</v>
      </c>
      <c r="E120" s="7" t="s">
        <v>48</v>
      </c>
      <c r="F120" s="7" t="s">
        <v>35</v>
      </c>
      <c r="G120" s="7"/>
      <c r="H120" s="7"/>
      <c r="I120" s="98"/>
      <c r="J120" s="35"/>
      <c r="K120" s="35">
        <f t="shared" si="29"/>
        <v>31.9</v>
      </c>
      <c r="L120" s="35">
        <f t="shared" si="29"/>
        <v>65</v>
      </c>
      <c r="M120" s="201"/>
      <c r="N120" s="206"/>
      <c r="O120" s="206"/>
    </row>
    <row r="121" spans="1:15" s="54" customFormat="1" ht="47.25" x14ac:dyDescent="0.25">
      <c r="A121" s="70" t="s">
        <v>141</v>
      </c>
      <c r="B121" s="65">
        <v>918</v>
      </c>
      <c r="C121" s="7" t="s">
        <v>164</v>
      </c>
      <c r="D121" s="7">
        <v>99</v>
      </c>
      <c r="E121" s="7" t="s">
        <v>48</v>
      </c>
      <c r="F121" s="7" t="s">
        <v>24</v>
      </c>
      <c r="G121" s="7"/>
      <c r="H121" s="7"/>
      <c r="I121" s="98"/>
      <c r="J121" s="35"/>
      <c r="K121" s="35">
        <f t="shared" si="29"/>
        <v>31.9</v>
      </c>
      <c r="L121" s="35">
        <f t="shared" si="29"/>
        <v>65</v>
      </c>
      <c r="M121" s="201"/>
      <c r="N121" s="206"/>
      <c r="O121" s="206"/>
    </row>
    <row r="122" spans="1:15" s="54" customFormat="1" x14ac:dyDescent="0.25">
      <c r="A122" s="78" t="s">
        <v>220</v>
      </c>
      <c r="B122" s="65">
        <v>918</v>
      </c>
      <c r="C122" s="7" t="s">
        <v>164</v>
      </c>
      <c r="D122" s="7">
        <v>99</v>
      </c>
      <c r="E122" s="7" t="s">
        <v>48</v>
      </c>
      <c r="F122" s="7" t="s">
        <v>24</v>
      </c>
      <c r="G122" s="7" t="s">
        <v>37</v>
      </c>
      <c r="H122" s="7" t="s">
        <v>165</v>
      </c>
      <c r="I122" s="7"/>
      <c r="J122" s="34"/>
      <c r="K122" s="143">
        <f>K124</f>
        <v>31.9</v>
      </c>
      <c r="L122" s="143">
        <f>L124</f>
        <v>65</v>
      </c>
      <c r="M122" s="201"/>
      <c r="N122" s="206"/>
      <c r="O122" s="206"/>
    </row>
    <row r="123" spans="1:15" s="54" customFormat="1" x14ac:dyDescent="0.25">
      <c r="A123" s="78" t="s">
        <v>112</v>
      </c>
      <c r="B123" s="65">
        <v>918</v>
      </c>
      <c r="C123" s="7" t="s">
        <v>164</v>
      </c>
      <c r="D123" s="7">
        <v>99</v>
      </c>
      <c r="E123" s="7" t="s">
        <v>48</v>
      </c>
      <c r="F123" s="7" t="s">
        <v>24</v>
      </c>
      <c r="G123" s="7" t="s">
        <v>37</v>
      </c>
      <c r="H123" s="7" t="s">
        <v>165</v>
      </c>
      <c r="I123" s="7" t="s">
        <v>113</v>
      </c>
      <c r="J123" s="34"/>
      <c r="K123" s="143">
        <f>K124</f>
        <v>31.9</v>
      </c>
      <c r="L123" s="143">
        <f>L124</f>
        <v>65</v>
      </c>
      <c r="M123" s="201"/>
      <c r="N123" s="206"/>
      <c r="O123" s="206"/>
    </row>
    <row r="124" spans="1:15" s="54" customFormat="1" x14ac:dyDescent="0.25">
      <c r="A124" s="78" t="s">
        <v>47</v>
      </c>
      <c r="B124" s="65">
        <v>918</v>
      </c>
      <c r="C124" s="7" t="s">
        <v>164</v>
      </c>
      <c r="D124" s="7" t="s">
        <v>164</v>
      </c>
      <c r="E124" s="7" t="s">
        <v>48</v>
      </c>
      <c r="F124" s="7" t="s">
        <v>24</v>
      </c>
      <c r="G124" s="7" t="s">
        <v>37</v>
      </c>
      <c r="H124" s="7" t="s">
        <v>165</v>
      </c>
      <c r="I124" s="7" t="s">
        <v>49</v>
      </c>
      <c r="J124" s="34"/>
      <c r="K124" s="143">
        <v>31.9</v>
      </c>
      <c r="L124" s="143">
        <v>65</v>
      </c>
      <c r="M124" s="201"/>
      <c r="N124" s="206"/>
      <c r="O124" s="206"/>
    </row>
  </sheetData>
  <autoFilter ref="A6:L12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81" priority="84" stopIfTrue="1">
      <formula>$C38=""</formula>
    </cfRule>
    <cfRule type="expression" dxfId="80" priority="85" stopIfTrue="1">
      <formula>$D38&lt;&gt;""</formula>
    </cfRule>
  </conditionalFormatting>
  <conditionalFormatting sqref="A38">
    <cfRule type="expression" dxfId="79" priority="81" stopIfTrue="1">
      <formula>$F38=""</formula>
    </cfRule>
    <cfRule type="expression" dxfId="78" priority="82" stopIfTrue="1">
      <formula>#REF!&lt;&gt;""</formula>
    </cfRule>
    <cfRule type="expression" dxfId="77" priority="83" stopIfTrue="1">
      <formula>AND($G38="",$F38&lt;&gt;"")</formula>
    </cfRule>
  </conditionalFormatting>
  <conditionalFormatting sqref="F38">
    <cfRule type="expression" dxfId="76" priority="79" stopIfTrue="1">
      <formula>$C38=""</formula>
    </cfRule>
    <cfRule type="expression" dxfId="75" priority="80" stopIfTrue="1">
      <formula>$D38&lt;&gt;""</formula>
    </cfRule>
  </conditionalFormatting>
  <conditionalFormatting sqref="F95:F96">
    <cfRule type="expression" dxfId="74" priority="66" stopIfTrue="1">
      <formula>$C95=""</formula>
    </cfRule>
    <cfRule type="expression" dxfId="73" priority="67" stopIfTrue="1">
      <formula>$D95&lt;&gt;""</formula>
    </cfRule>
  </conditionalFormatting>
  <conditionalFormatting sqref="G95:G97">
    <cfRule type="expression" dxfId="72" priority="64" stopIfTrue="1">
      <formula>$C95=""</formula>
    </cfRule>
    <cfRule type="expression" dxfId="71" priority="65" stopIfTrue="1">
      <formula>$D95&lt;&gt;""</formula>
    </cfRule>
  </conditionalFormatting>
  <conditionalFormatting sqref="A98 A101">
    <cfRule type="expression" dxfId="70" priority="61" stopIfTrue="1">
      <formula>$F98=""</formula>
    </cfRule>
    <cfRule type="expression" dxfId="69" priority="63" stopIfTrue="1">
      <formula>AND($G98="",$F98&lt;&gt;"")</formula>
    </cfRule>
  </conditionalFormatting>
  <conditionalFormatting sqref="A101">
    <cfRule type="expression" dxfId="68" priority="45" stopIfTrue="1">
      <formula>$F101=""</formula>
    </cfRule>
    <cfRule type="expression" dxfId="67" priority="47" stopIfTrue="1">
      <formula>AND($G101="",$F101&lt;&gt;"")</formula>
    </cfRule>
  </conditionalFormatting>
  <conditionalFormatting sqref="F95:F96">
    <cfRule type="expression" dxfId="66" priority="43" stopIfTrue="1">
      <formula>$C95=""</formula>
    </cfRule>
    <cfRule type="expression" dxfId="65" priority="44" stopIfTrue="1">
      <formula>$D95&lt;&gt;""</formula>
    </cfRule>
  </conditionalFormatting>
  <conditionalFormatting sqref="G95:G97">
    <cfRule type="expression" dxfId="64" priority="41" stopIfTrue="1">
      <formula>$C95=""</formula>
    </cfRule>
    <cfRule type="expression" dxfId="63" priority="42" stopIfTrue="1">
      <formula>$D95&lt;&gt;""</formula>
    </cfRule>
  </conditionalFormatting>
  <conditionalFormatting sqref="A38">
    <cfRule type="expression" dxfId="62" priority="38" stopIfTrue="1">
      <formula>$F38=""</formula>
    </cfRule>
    <cfRule type="expression" dxfId="61" priority="39" stopIfTrue="1">
      <formula>#REF!&lt;&gt;""</formula>
    </cfRule>
    <cfRule type="expression" dxfId="60" priority="40" stopIfTrue="1">
      <formula>AND($G38="",$F38&lt;&gt;"")</formula>
    </cfRule>
  </conditionalFormatting>
  <conditionalFormatting sqref="G38">
    <cfRule type="expression" dxfId="59" priority="36" stopIfTrue="1">
      <formula>$C38=""</formula>
    </cfRule>
    <cfRule type="expression" dxfId="58" priority="37" stopIfTrue="1">
      <formula>$D38&lt;&gt;""</formula>
    </cfRule>
  </conditionalFormatting>
  <conditionalFormatting sqref="F38">
    <cfRule type="expression" dxfId="57" priority="34" stopIfTrue="1">
      <formula>$C38=""</formula>
    </cfRule>
    <cfRule type="expression" dxfId="56" priority="35" stopIfTrue="1">
      <formula>$D38&lt;&gt;""</formula>
    </cfRule>
  </conditionalFormatting>
  <conditionalFormatting sqref="A35">
    <cfRule type="expression" dxfId="55" priority="10" stopIfTrue="1">
      <formula>$F35=""</formula>
    </cfRule>
    <cfRule type="expression" dxfId="54" priority="11" stopIfTrue="1">
      <formula>#REF!&lt;&gt;""</formula>
    </cfRule>
    <cfRule type="expression" dxfId="53" priority="12" stopIfTrue="1">
      <formula>AND($G35="",$F35&lt;&gt;"")</formula>
    </cfRule>
  </conditionalFormatting>
  <conditionalFormatting sqref="A35">
    <cfRule type="expression" dxfId="52" priority="7" stopIfTrue="1">
      <formula>$F35=""</formula>
    </cfRule>
    <cfRule type="expression" dxfId="51" priority="8" stopIfTrue="1">
      <formula>#REF!&lt;&gt;""</formula>
    </cfRule>
    <cfRule type="expression" dxfId="50" priority="9" stopIfTrue="1">
      <formula>AND($G35="",$F35&lt;&gt;"")</formula>
    </cfRule>
  </conditionalFormatting>
  <conditionalFormatting sqref="A44">
    <cfRule type="expression" dxfId="49" priority="4" stopIfTrue="1">
      <formula>$F44=""</formula>
    </cfRule>
    <cfRule type="expression" dxfId="48" priority="5" stopIfTrue="1">
      <formula>$H44&lt;&gt;""</formula>
    </cfRule>
    <cfRule type="expression" dxfId="47" priority="6" stopIfTrue="1">
      <formula>AND($G44="",$F44&lt;&gt;"")</formula>
    </cfRule>
  </conditionalFormatting>
  <conditionalFormatting sqref="C44">
    <cfRule type="expression" dxfId="46" priority="1" stopIfTrue="1">
      <formula>$F44=""</formula>
    </cfRule>
    <cfRule type="expression" dxfId="45" priority="2" stopIfTrue="1">
      <formula>#REF!&lt;&gt;""</formula>
    </cfRule>
    <cfRule type="expression" dxfId="44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A98 A101</xm:sqref>
        </x14:conditionalFormatting>
        <x14:conditionalFormatting xmlns:xm="http://schemas.microsoft.com/office/excel/2006/main">
          <x14:cfRule type="expression" priority="86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23"/>
  <sheetViews>
    <sheetView view="pageBreakPreview" topLeftCell="A61" zoomScaleNormal="75" zoomScaleSheetLayoutView="100" workbookViewId="0">
      <selection activeCell="G85" sqref="G85"/>
    </sheetView>
  </sheetViews>
  <sheetFormatPr defaultColWidth="8.5703125" defaultRowHeight="15.75" x14ac:dyDescent="0.2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 x14ac:dyDescent="0.25">
      <c r="C1" s="212"/>
      <c r="D1" s="212"/>
      <c r="E1" s="212"/>
      <c r="G1" s="17"/>
      <c r="H1" s="17"/>
      <c r="I1" s="212" t="s">
        <v>232</v>
      </c>
      <c r="J1" s="212"/>
      <c r="K1" s="212"/>
      <c r="L1" s="17"/>
      <c r="M1" s="17"/>
    </row>
    <row r="2" spans="1:13" ht="78.75" customHeight="1" x14ac:dyDescent="0.2">
      <c r="A2" s="221" t="s">
        <v>233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3" ht="18.75" customHeight="1" x14ac:dyDescent="0.2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 x14ac:dyDescent="0.2">
      <c r="A4" s="222" t="s">
        <v>13</v>
      </c>
      <c r="B4" s="222" t="s">
        <v>14</v>
      </c>
      <c r="C4" s="222" t="s">
        <v>184</v>
      </c>
      <c r="D4" s="222" t="s">
        <v>185</v>
      </c>
      <c r="E4" s="222"/>
      <c r="F4" s="222"/>
      <c r="G4" s="222"/>
      <c r="H4" s="222" t="s">
        <v>186</v>
      </c>
      <c r="I4" s="222" t="s">
        <v>64</v>
      </c>
      <c r="J4" s="222"/>
      <c r="K4" s="222"/>
    </row>
    <row r="5" spans="1:13" ht="21.75" customHeight="1" x14ac:dyDescent="0.2">
      <c r="A5" s="220" t="s">
        <v>187</v>
      </c>
      <c r="B5" s="220" t="s">
        <v>187</v>
      </c>
      <c r="C5" s="220" t="s">
        <v>187</v>
      </c>
      <c r="D5" s="220" t="s">
        <v>187</v>
      </c>
      <c r="E5" s="220"/>
      <c r="F5" s="220"/>
      <c r="G5" s="220"/>
      <c r="H5" s="220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 x14ac:dyDescent="0.2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I8+I56+I77+I87+I103+I110+I65</f>
        <v>2629.7830500000005</v>
      </c>
      <c r="J7" s="63">
        <f>J8+J56+J77+J87+J103+J110+J121+J65</f>
        <v>1892.4412100000002</v>
      </c>
      <c r="K7" s="63">
        <f>K8+K56+K77+K87+K103+K110+K121+K65</f>
        <v>2072.48945</v>
      </c>
    </row>
    <row r="8" spans="1:13" ht="18" customHeight="1" x14ac:dyDescent="0.25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1530.0674800000002</v>
      </c>
      <c r="J8" s="161">
        <f>J9+J18+J37+J43</f>
        <v>974.74120999999991</v>
      </c>
      <c r="K8" s="161">
        <f>K9+K18+K37+K43</f>
        <v>968.88945000000012</v>
      </c>
    </row>
    <row r="9" spans="1:13" ht="31.5" x14ac:dyDescent="0.2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437.9</v>
      </c>
      <c r="J9" s="161">
        <f t="shared" si="0"/>
        <v>356.8</v>
      </c>
      <c r="K9" s="161">
        <f t="shared" si="0"/>
        <v>356.8</v>
      </c>
    </row>
    <row r="10" spans="1:13" x14ac:dyDescent="0.25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437.9</v>
      </c>
      <c r="J10" s="72">
        <f t="shared" si="0"/>
        <v>356.8</v>
      </c>
      <c r="K10" s="72">
        <f t="shared" si="0"/>
        <v>356.8</v>
      </c>
    </row>
    <row r="11" spans="1:13" x14ac:dyDescent="0.25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437.9</v>
      </c>
      <c r="J11" s="72">
        <f t="shared" si="0"/>
        <v>356.8</v>
      </c>
      <c r="K11" s="72">
        <f t="shared" si="0"/>
        <v>356.8</v>
      </c>
    </row>
    <row r="12" spans="1:13" x14ac:dyDescent="0.25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437.9</v>
      </c>
      <c r="J12" s="72">
        <f t="shared" si="0"/>
        <v>356.8</v>
      </c>
      <c r="K12" s="72">
        <f t="shared" si="0"/>
        <v>356.8</v>
      </c>
    </row>
    <row r="13" spans="1:13" ht="63" x14ac:dyDescent="0.25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437.9</v>
      </c>
      <c r="J13" s="72">
        <f t="shared" si="0"/>
        <v>356.8</v>
      </c>
      <c r="K13" s="72">
        <f t="shared" si="0"/>
        <v>356.8</v>
      </c>
    </row>
    <row r="14" spans="1:13" ht="36" customHeight="1" x14ac:dyDescent="0.25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437.9</v>
      </c>
      <c r="J14" s="72">
        <f>'Прил 2'!K15</f>
        <v>356.8</v>
      </c>
      <c r="K14" s="72">
        <f>'Прил 2'!L15</f>
        <v>356.8</v>
      </c>
    </row>
    <row r="15" spans="1:13" ht="36" hidden="1" customHeight="1" x14ac:dyDescent="0.25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0</v>
      </c>
      <c r="J15" s="72">
        <f t="shared" ref="J15:K16" si="1">J16</f>
        <v>0</v>
      </c>
      <c r="K15" s="72">
        <f t="shared" si="1"/>
        <v>0</v>
      </c>
    </row>
    <row r="16" spans="1:13" ht="36" hidden="1" customHeight="1" x14ac:dyDescent="0.25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0</v>
      </c>
      <c r="J16" s="72">
        <f t="shared" si="1"/>
        <v>0</v>
      </c>
      <c r="K16" s="72">
        <f t="shared" si="1"/>
        <v>0</v>
      </c>
    </row>
    <row r="17" spans="1:12" ht="36" hidden="1" customHeight="1" x14ac:dyDescent="0.25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0</v>
      </c>
      <c r="J17" s="72">
        <f>'Прил 2'!K18</f>
        <v>0</v>
      </c>
      <c r="K17" s="72">
        <f>'Прил 2'!L18</f>
        <v>0</v>
      </c>
    </row>
    <row r="18" spans="1:12" ht="47.25" x14ac:dyDescent="0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1084.6674800000001</v>
      </c>
      <c r="J18" s="161">
        <f>J19+J32</f>
        <v>612.44120999999996</v>
      </c>
      <c r="K18" s="161">
        <f>K19+K32</f>
        <v>606.58945000000006</v>
      </c>
    </row>
    <row r="19" spans="1:12" x14ac:dyDescent="0.25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1084.1674800000001</v>
      </c>
      <c r="J19" s="72">
        <f>J20</f>
        <v>611.94120999999996</v>
      </c>
      <c r="K19" s="72">
        <f>K20</f>
        <v>606.08945000000006</v>
      </c>
    </row>
    <row r="20" spans="1:12" ht="31.5" x14ac:dyDescent="0.2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1084.1674800000001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 x14ac:dyDescent="0.25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683.5</v>
      </c>
      <c r="J21" s="72">
        <f t="shared" si="3"/>
        <v>531.94120999999996</v>
      </c>
      <c r="K21" s="72">
        <f t="shared" si="3"/>
        <v>526.08945000000006</v>
      </c>
    </row>
    <row r="22" spans="1:12" ht="63" x14ac:dyDescent="0.25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683.5</v>
      </c>
      <c r="J22" s="72">
        <f t="shared" si="3"/>
        <v>531.94120999999996</v>
      </c>
      <c r="K22" s="72">
        <f t="shared" si="3"/>
        <v>526.08945000000006</v>
      </c>
    </row>
    <row r="23" spans="1:12" ht="31.5" x14ac:dyDescent="0.2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683.5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 x14ac:dyDescent="0.2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400.66748000000001</v>
      </c>
      <c r="J24" s="72">
        <f>J25+J27</f>
        <v>80</v>
      </c>
      <c r="K24" s="72">
        <f>K25+K27</f>
        <v>80</v>
      </c>
      <c r="L24" s="76"/>
    </row>
    <row r="25" spans="1:12" s="36" customFormat="1" ht="31.5" x14ac:dyDescent="0.2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370.66748000000001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 x14ac:dyDescent="0.2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370.66748000000001</v>
      </c>
      <c r="J26" s="77">
        <f>'Прил 2'!K27</f>
        <v>50</v>
      </c>
      <c r="K26" s="77">
        <f>'Прил 2'!L27</f>
        <v>50</v>
      </c>
      <c r="L26" s="59"/>
    </row>
    <row r="27" spans="1:12" s="36" customFormat="1" x14ac:dyDescent="0.25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 x14ac:dyDescent="0.25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7.25" hidden="1" x14ac:dyDescent="0.25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</f>
        <v>0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 hidden="1" x14ac:dyDescent="0.25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0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 hidden="1" x14ac:dyDescent="0.25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0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 x14ac:dyDescent="0.25">
      <c r="A32" s="70" t="s">
        <v>140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 x14ac:dyDescent="0.25">
      <c r="A33" s="70" t="s">
        <v>141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 x14ac:dyDescent="0.25">
      <c r="A34" s="82" t="s">
        <v>142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 x14ac:dyDescent="0.25">
      <c r="A35" s="73" t="s">
        <v>104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106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 x14ac:dyDescent="0.25">
      <c r="A36" s="73" t="s">
        <v>105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107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 x14ac:dyDescent="0.25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 x14ac:dyDescent="0.25">
      <c r="A38" s="70" t="s">
        <v>140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 x14ac:dyDescent="0.25">
      <c r="A39" s="70" t="s">
        <v>141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 x14ac:dyDescent="0.25">
      <c r="A40" s="73" t="s">
        <v>114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 x14ac:dyDescent="0.25">
      <c r="A41" s="78" t="s">
        <v>112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113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 x14ac:dyDescent="0.25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 x14ac:dyDescent="0.25">
      <c r="A43" s="73" t="s">
        <v>210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I48+I44+I52</f>
        <v>2.5</v>
      </c>
      <c r="J43" s="166">
        <f t="shared" ref="J43:K43" si="8">J48+J44+J52</f>
        <v>0.5</v>
      </c>
      <c r="K43" s="166">
        <f t="shared" si="8"/>
        <v>0.5</v>
      </c>
      <c r="L43" s="59"/>
    </row>
    <row r="44" spans="1:12" s="36" customFormat="1" ht="47.25" x14ac:dyDescent="0.25">
      <c r="A44" s="73" t="s">
        <v>218</v>
      </c>
      <c r="B44" s="7" t="s">
        <v>17</v>
      </c>
      <c r="C44" s="7" t="s">
        <v>32</v>
      </c>
      <c r="D44" s="85" t="s">
        <v>45</v>
      </c>
      <c r="E44" s="7"/>
      <c r="F44" s="7"/>
      <c r="G44" s="7"/>
      <c r="H44" s="98"/>
      <c r="I44" s="33">
        <f>I45</f>
        <v>2</v>
      </c>
      <c r="J44" s="33">
        <f t="shared" ref="J44:K46" si="9">J45</f>
        <v>0</v>
      </c>
      <c r="K44" s="33">
        <f t="shared" si="9"/>
        <v>0</v>
      </c>
      <c r="L44" s="59"/>
    </row>
    <row r="45" spans="1:12" s="36" customFormat="1" x14ac:dyDescent="0.25">
      <c r="A45" s="73" t="s">
        <v>216</v>
      </c>
      <c r="B45" s="7" t="s">
        <v>17</v>
      </c>
      <c r="C45" s="7" t="s">
        <v>32</v>
      </c>
      <c r="D45" s="85" t="s">
        <v>45</v>
      </c>
      <c r="E45" s="7" t="s">
        <v>35</v>
      </c>
      <c r="F45" s="7" t="s">
        <v>37</v>
      </c>
      <c r="G45" s="7" t="s">
        <v>217</v>
      </c>
      <c r="H45" s="98"/>
      <c r="I45" s="33">
        <f>I46</f>
        <v>2</v>
      </c>
      <c r="J45" s="33">
        <f t="shared" si="9"/>
        <v>0</v>
      </c>
      <c r="K45" s="33">
        <f t="shared" si="9"/>
        <v>0</v>
      </c>
      <c r="L45" s="59"/>
    </row>
    <row r="46" spans="1:12" s="36" customFormat="1" ht="31.5" x14ac:dyDescent="0.25">
      <c r="A46" s="73" t="s">
        <v>104</v>
      </c>
      <c r="B46" s="7" t="s">
        <v>17</v>
      </c>
      <c r="C46" s="7" t="s">
        <v>32</v>
      </c>
      <c r="D46" s="85" t="s">
        <v>45</v>
      </c>
      <c r="E46" s="7" t="s">
        <v>35</v>
      </c>
      <c r="F46" s="7" t="s">
        <v>37</v>
      </c>
      <c r="G46" s="7" t="s">
        <v>217</v>
      </c>
      <c r="H46" s="98" t="s">
        <v>106</v>
      </c>
      <c r="I46" s="33">
        <f>I47</f>
        <v>2</v>
      </c>
      <c r="J46" s="33">
        <f t="shared" si="9"/>
        <v>0</v>
      </c>
      <c r="K46" s="33">
        <f t="shared" si="9"/>
        <v>0</v>
      </c>
      <c r="L46" s="59"/>
    </row>
    <row r="47" spans="1:12" s="36" customFormat="1" ht="31.5" x14ac:dyDescent="0.25">
      <c r="A47" s="73" t="s">
        <v>105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 t="s">
        <v>107</v>
      </c>
      <c r="I47" s="33">
        <f>'Прил 2'!J48</f>
        <v>2</v>
      </c>
      <c r="J47" s="33">
        <f>'Прил 2'!K48</f>
        <v>0</v>
      </c>
      <c r="K47" s="33">
        <f>'Прил 2'!L48</f>
        <v>0</v>
      </c>
      <c r="L47" s="59"/>
    </row>
    <row r="48" spans="1:12" s="36" customFormat="1" ht="31.5" hidden="1" x14ac:dyDescent="0.25">
      <c r="A48" s="73" t="s">
        <v>211</v>
      </c>
      <c r="B48" s="6" t="s">
        <v>17</v>
      </c>
      <c r="C48" s="6" t="s">
        <v>32</v>
      </c>
      <c r="D48" s="85" t="s">
        <v>212</v>
      </c>
      <c r="E48" s="7"/>
      <c r="F48" s="7"/>
      <c r="G48" s="7"/>
      <c r="H48" s="98"/>
      <c r="I48" s="33">
        <f>I49</f>
        <v>0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 hidden="1" x14ac:dyDescent="0.25">
      <c r="A49" s="73" t="s">
        <v>213</v>
      </c>
      <c r="B49" s="6" t="s">
        <v>17</v>
      </c>
      <c r="C49" s="6" t="s">
        <v>32</v>
      </c>
      <c r="D49" s="85" t="s">
        <v>212</v>
      </c>
      <c r="E49" s="7" t="s">
        <v>35</v>
      </c>
      <c r="F49" s="7" t="s">
        <v>35</v>
      </c>
      <c r="G49" s="7" t="s">
        <v>214</v>
      </c>
      <c r="H49" s="98"/>
      <c r="I49" s="33">
        <f>I50</f>
        <v>0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 hidden="1" x14ac:dyDescent="0.25">
      <c r="A50" s="73" t="s">
        <v>104</v>
      </c>
      <c r="B50" s="6" t="s">
        <v>17</v>
      </c>
      <c r="C50" s="6" t="s">
        <v>32</v>
      </c>
      <c r="D50" s="6" t="s">
        <v>212</v>
      </c>
      <c r="E50" s="6" t="s">
        <v>35</v>
      </c>
      <c r="F50" s="6" t="s">
        <v>37</v>
      </c>
      <c r="G50" s="6" t="s">
        <v>214</v>
      </c>
      <c r="H50" s="6" t="s">
        <v>106</v>
      </c>
      <c r="I50" s="33">
        <f>I51</f>
        <v>0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 hidden="1" x14ac:dyDescent="0.25">
      <c r="A51" s="73" t="s">
        <v>105</v>
      </c>
      <c r="B51" s="6" t="s">
        <v>17</v>
      </c>
      <c r="C51" s="6" t="s">
        <v>32</v>
      </c>
      <c r="D51" s="6" t="s">
        <v>212</v>
      </c>
      <c r="E51" s="6" t="s">
        <v>35</v>
      </c>
      <c r="F51" s="6" t="s">
        <v>37</v>
      </c>
      <c r="G51" s="6" t="s">
        <v>214</v>
      </c>
      <c r="H51" s="6" t="s">
        <v>107</v>
      </c>
      <c r="I51" s="33">
        <f>'Прил 2'!J52</f>
        <v>0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 x14ac:dyDescent="0.25">
      <c r="A52" s="73" t="s">
        <v>231</v>
      </c>
      <c r="B52" s="6" t="s">
        <v>17</v>
      </c>
      <c r="C52" s="6" t="s">
        <v>32</v>
      </c>
      <c r="D52" s="6" t="s">
        <v>228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0.5</v>
      </c>
      <c r="K52" s="33">
        <f t="shared" si="11"/>
        <v>0.5</v>
      </c>
      <c r="L52" s="59"/>
    </row>
    <row r="53" spans="1:12" s="36" customFormat="1" ht="31.5" x14ac:dyDescent="0.25">
      <c r="A53" s="73" t="s">
        <v>229</v>
      </c>
      <c r="B53" s="6" t="s">
        <v>17</v>
      </c>
      <c r="C53" s="6" t="s">
        <v>32</v>
      </c>
      <c r="D53" s="6" t="s">
        <v>228</v>
      </c>
      <c r="E53" s="7" t="s">
        <v>35</v>
      </c>
      <c r="F53" s="7" t="s">
        <v>35</v>
      </c>
      <c r="G53" s="7" t="s">
        <v>230</v>
      </c>
      <c r="H53" s="98"/>
      <c r="I53" s="33">
        <f>I54</f>
        <v>0.5</v>
      </c>
      <c r="J53" s="33">
        <f t="shared" si="11"/>
        <v>0.5</v>
      </c>
      <c r="K53" s="33">
        <f t="shared" si="11"/>
        <v>0.5</v>
      </c>
      <c r="L53" s="59"/>
    </row>
    <row r="54" spans="1:12" s="36" customFormat="1" ht="31.5" x14ac:dyDescent="0.25">
      <c r="A54" s="73" t="s">
        <v>104</v>
      </c>
      <c r="B54" s="6" t="s">
        <v>17</v>
      </c>
      <c r="C54" s="6" t="s">
        <v>32</v>
      </c>
      <c r="D54" s="6" t="s">
        <v>228</v>
      </c>
      <c r="E54" s="6" t="s">
        <v>35</v>
      </c>
      <c r="F54" s="6" t="s">
        <v>37</v>
      </c>
      <c r="G54" s="6" t="s">
        <v>230</v>
      </c>
      <c r="H54" s="6" t="s">
        <v>106</v>
      </c>
      <c r="I54" s="33">
        <f>I55</f>
        <v>0.5</v>
      </c>
      <c r="J54" s="33">
        <f t="shared" si="11"/>
        <v>0.5</v>
      </c>
      <c r="K54" s="33">
        <f t="shared" si="11"/>
        <v>0.5</v>
      </c>
      <c r="L54" s="59"/>
    </row>
    <row r="55" spans="1:12" s="36" customFormat="1" ht="31.5" x14ac:dyDescent="0.25">
      <c r="A55" s="73" t="s">
        <v>105</v>
      </c>
      <c r="B55" s="6" t="s">
        <v>17</v>
      </c>
      <c r="C55" s="6" t="s">
        <v>32</v>
      </c>
      <c r="D55" s="6" t="s">
        <v>228</v>
      </c>
      <c r="E55" s="6" t="s">
        <v>35</v>
      </c>
      <c r="F55" s="6" t="s">
        <v>37</v>
      </c>
      <c r="G55" s="6" t="s">
        <v>230</v>
      </c>
      <c r="H55" s="6" t="s">
        <v>107</v>
      </c>
      <c r="I55" s="33">
        <f>'Прил 2'!J56</f>
        <v>0.5</v>
      </c>
      <c r="J55" s="33">
        <f>'Прил 2'!K56</f>
        <v>0.5</v>
      </c>
      <c r="K55" s="33">
        <f>'Прил 2'!L56</f>
        <v>0.5</v>
      </c>
      <c r="L55" s="59"/>
    </row>
    <row r="56" spans="1:12" ht="19.5" customHeight="1" x14ac:dyDescent="0.25">
      <c r="A56" s="68" t="s">
        <v>50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159</v>
      </c>
      <c r="J56" s="88">
        <f t="shared" ref="J56:K59" si="12">J57</f>
        <v>173.9</v>
      </c>
      <c r="K56" s="88">
        <f t="shared" si="12"/>
        <v>180.2</v>
      </c>
    </row>
    <row r="57" spans="1:12" ht="18.75" customHeight="1" x14ac:dyDescent="0.25">
      <c r="A57" s="75" t="s">
        <v>51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159</v>
      </c>
      <c r="J57" s="88">
        <f t="shared" si="12"/>
        <v>173.9</v>
      </c>
      <c r="K57" s="88">
        <f t="shared" si="12"/>
        <v>180.2</v>
      </c>
    </row>
    <row r="58" spans="1:12" ht="36.75" customHeight="1" x14ac:dyDescent="0.25">
      <c r="A58" s="70" t="s">
        <v>140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159</v>
      </c>
      <c r="J58" s="35">
        <f t="shared" si="12"/>
        <v>173.9</v>
      </c>
      <c r="K58" s="35">
        <f t="shared" si="12"/>
        <v>180.2</v>
      </c>
      <c r="L58" s="76"/>
    </row>
    <row r="59" spans="1:12" ht="54" customHeight="1" x14ac:dyDescent="0.25">
      <c r="A59" s="70" t="s">
        <v>141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159</v>
      </c>
      <c r="J59" s="35">
        <f t="shared" si="12"/>
        <v>173.9</v>
      </c>
      <c r="K59" s="35">
        <f t="shared" si="12"/>
        <v>180.2</v>
      </c>
      <c r="L59" s="76"/>
    </row>
    <row r="60" spans="1:12" ht="46.5" customHeight="1" x14ac:dyDescent="0.25">
      <c r="A60" s="91" t="s">
        <v>171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159</v>
      </c>
      <c r="J60" s="35">
        <f>J61+J63</f>
        <v>173.9</v>
      </c>
      <c r="K60" s="35">
        <f>K61+K63</f>
        <v>180.2</v>
      </c>
    </row>
    <row r="61" spans="1:12" ht="62.25" customHeight="1" x14ac:dyDescent="0.25">
      <c r="A61" s="74" t="s">
        <v>108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52</v>
      </c>
      <c r="H61" s="90" t="s">
        <v>110</v>
      </c>
      <c r="I61" s="35">
        <f>I62</f>
        <v>145</v>
      </c>
      <c r="J61" s="35">
        <f>J62</f>
        <v>145</v>
      </c>
      <c r="K61" s="35">
        <f>K62</f>
        <v>145</v>
      </c>
    </row>
    <row r="62" spans="1:12" ht="35.25" customHeight="1" x14ac:dyDescent="0.25">
      <c r="A62" s="74" t="s">
        <v>109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52</v>
      </c>
      <c r="H62" s="90" t="s">
        <v>111</v>
      </c>
      <c r="I62" s="35">
        <f>'Прил 2'!J63</f>
        <v>145</v>
      </c>
      <c r="J62" s="35">
        <f>'Прил 2'!K63</f>
        <v>145</v>
      </c>
      <c r="K62" s="35">
        <f>'Прил 2'!L63</f>
        <v>145</v>
      </c>
    </row>
    <row r="63" spans="1:12" ht="29.25" customHeight="1" x14ac:dyDescent="0.25">
      <c r="A63" s="73" t="s">
        <v>104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106</v>
      </c>
      <c r="I63" s="35">
        <f t="shared" ref="I63:K63" si="13">I64</f>
        <v>14</v>
      </c>
      <c r="J63" s="35">
        <f t="shared" si="13"/>
        <v>28.9</v>
      </c>
      <c r="K63" s="35">
        <f t="shared" si="13"/>
        <v>35.200000000000003</v>
      </c>
    </row>
    <row r="64" spans="1:12" ht="35.25" customHeight="1" x14ac:dyDescent="0.25">
      <c r="A64" s="73" t="s">
        <v>105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107</v>
      </c>
      <c r="I64" s="35">
        <f>'Прил 2'!J65</f>
        <v>14</v>
      </c>
      <c r="J64" s="35">
        <f>'Прил 2'!K65</f>
        <v>28.9</v>
      </c>
      <c r="K64" s="35">
        <f>'Прил 2'!L65</f>
        <v>35.200000000000003</v>
      </c>
    </row>
    <row r="65" spans="1:12" x14ac:dyDescent="0.25">
      <c r="A65" s="68" t="s">
        <v>200</v>
      </c>
      <c r="B65" s="165" t="s">
        <v>29</v>
      </c>
      <c r="C65" s="165"/>
      <c r="D65" s="66"/>
      <c r="E65" s="6"/>
      <c r="F65" s="6"/>
      <c r="G65" s="6"/>
      <c r="H65" s="90"/>
      <c r="I65" s="88">
        <f>I72+I66</f>
        <v>42.5</v>
      </c>
      <c r="J65" s="88">
        <f t="shared" ref="J65:K65" si="14">J72+J66</f>
        <v>45</v>
      </c>
      <c r="K65" s="88">
        <f t="shared" si="14"/>
        <v>49</v>
      </c>
    </row>
    <row r="66" spans="1:12" ht="31.5" x14ac:dyDescent="0.25">
      <c r="A66" s="68" t="s">
        <v>243</v>
      </c>
      <c r="B66" s="79" t="s">
        <v>29</v>
      </c>
      <c r="C66" s="79" t="s">
        <v>31</v>
      </c>
      <c r="D66" s="6"/>
      <c r="E66" s="6"/>
      <c r="F66" s="6"/>
      <c r="G66" s="6"/>
      <c r="H66" s="90"/>
      <c r="I66" s="35">
        <f>I67</f>
        <v>42</v>
      </c>
      <c r="J66" s="35">
        <f t="shared" ref="J66:K70" si="15">J67</f>
        <v>45</v>
      </c>
      <c r="K66" s="35">
        <f t="shared" si="15"/>
        <v>49</v>
      </c>
    </row>
    <row r="67" spans="1:12" ht="47.25" x14ac:dyDescent="0.25">
      <c r="A67" s="73" t="s">
        <v>245</v>
      </c>
      <c r="B67" s="79" t="s">
        <v>29</v>
      </c>
      <c r="C67" s="79" t="s">
        <v>31</v>
      </c>
      <c r="D67" s="6" t="s">
        <v>207</v>
      </c>
      <c r="E67" s="6"/>
      <c r="F67" s="6"/>
      <c r="G67" s="6"/>
      <c r="H67" s="90"/>
      <c r="I67" s="35">
        <f>I68</f>
        <v>42</v>
      </c>
      <c r="J67" s="35">
        <f t="shared" si="15"/>
        <v>45</v>
      </c>
      <c r="K67" s="35">
        <f t="shared" si="15"/>
        <v>49</v>
      </c>
    </row>
    <row r="68" spans="1:12" x14ac:dyDescent="0.25">
      <c r="A68" s="73" t="s">
        <v>244</v>
      </c>
      <c r="B68" s="79" t="s">
        <v>29</v>
      </c>
      <c r="C68" s="79" t="s">
        <v>31</v>
      </c>
      <c r="D68" s="6" t="s">
        <v>207</v>
      </c>
      <c r="E68" s="6" t="s">
        <v>35</v>
      </c>
      <c r="F68" s="6" t="s">
        <v>18</v>
      </c>
      <c r="G68" s="6"/>
      <c r="H68" s="90"/>
      <c r="I68" s="35">
        <f>I69</f>
        <v>42</v>
      </c>
      <c r="J68" s="35">
        <f t="shared" si="15"/>
        <v>45</v>
      </c>
      <c r="K68" s="35">
        <f t="shared" si="15"/>
        <v>49</v>
      </c>
    </row>
    <row r="69" spans="1:12" x14ac:dyDescent="0.25">
      <c r="A69" s="73" t="s">
        <v>208</v>
      </c>
      <c r="B69" s="79" t="s">
        <v>29</v>
      </c>
      <c r="C69" s="79" t="s">
        <v>31</v>
      </c>
      <c r="D69" s="6" t="s">
        <v>207</v>
      </c>
      <c r="E69" s="6" t="s">
        <v>35</v>
      </c>
      <c r="F69" s="6" t="s">
        <v>18</v>
      </c>
      <c r="G69" s="6" t="s">
        <v>209</v>
      </c>
      <c r="H69" s="90"/>
      <c r="I69" s="35">
        <f>I70</f>
        <v>42</v>
      </c>
      <c r="J69" s="35">
        <f t="shared" si="15"/>
        <v>45</v>
      </c>
      <c r="K69" s="35">
        <f t="shared" si="15"/>
        <v>49</v>
      </c>
    </row>
    <row r="70" spans="1:12" ht="31.5" x14ac:dyDescent="0.25">
      <c r="A70" s="73" t="s">
        <v>104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 t="s">
        <v>209</v>
      </c>
      <c r="H70" s="90" t="s">
        <v>106</v>
      </c>
      <c r="I70" s="35">
        <f>I71</f>
        <v>42</v>
      </c>
      <c r="J70" s="35">
        <f t="shared" si="15"/>
        <v>45</v>
      </c>
      <c r="K70" s="35">
        <f t="shared" si="15"/>
        <v>49</v>
      </c>
    </row>
    <row r="71" spans="1:12" ht="31.5" x14ac:dyDescent="0.25">
      <c r="A71" s="73" t="s">
        <v>105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 t="s">
        <v>107</v>
      </c>
      <c r="I71" s="88">
        <f>'Прил 2'!J72</f>
        <v>42</v>
      </c>
      <c r="J71" s="88">
        <f>'Прил 2'!K72</f>
        <v>45</v>
      </c>
      <c r="K71" s="88">
        <f>'Прил 2'!L72</f>
        <v>49</v>
      </c>
    </row>
    <row r="72" spans="1:12" ht="31.5" x14ac:dyDescent="0.25">
      <c r="A72" s="68" t="s">
        <v>201</v>
      </c>
      <c r="B72" s="165" t="s">
        <v>29</v>
      </c>
      <c r="C72" s="165" t="s">
        <v>202</v>
      </c>
      <c r="D72" s="66"/>
      <c r="E72" s="6"/>
      <c r="F72" s="6"/>
      <c r="G72" s="6"/>
      <c r="H72" s="90"/>
      <c r="I72" s="88">
        <f>I73</f>
        <v>0.5</v>
      </c>
      <c r="J72" s="88">
        <f t="shared" ref="J72:K75" si="16">J73</f>
        <v>0</v>
      </c>
      <c r="K72" s="88">
        <f t="shared" si="16"/>
        <v>0</v>
      </c>
    </row>
    <row r="73" spans="1:12" ht="31.5" x14ac:dyDescent="0.25">
      <c r="A73" s="184" t="s">
        <v>203</v>
      </c>
      <c r="B73" s="185" t="s">
        <v>29</v>
      </c>
      <c r="C73" s="185" t="s">
        <v>202</v>
      </c>
      <c r="D73" s="6" t="s">
        <v>204</v>
      </c>
      <c r="E73" s="6"/>
      <c r="F73" s="6"/>
      <c r="G73" s="6"/>
      <c r="H73" s="90"/>
      <c r="I73" s="35">
        <f>I74</f>
        <v>0.5</v>
      </c>
      <c r="J73" s="35">
        <f t="shared" si="16"/>
        <v>0</v>
      </c>
      <c r="K73" s="35">
        <f t="shared" si="16"/>
        <v>0</v>
      </c>
    </row>
    <row r="74" spans="1:12" ht="31.5" x14ac:dyDescent="0.25">
      <c r="A74" s="73" t="s">
        <v>205</v>
      </c>
      <c r="B74" s="79" t="s">
        <v>29</v>
      </c>
      <c r="C74" s="79" t="s">
        <v>202</v>
      </c>
      <c r="D74" s="6" t="s">
        <v>204</v>
      </c>
      <c r="E74" s="6" t="s">
        <v>35</v>
      </c>
      <c r="F74" s="6" t="s">
        <v>37</v>
      </c>
      <c r="G74" s="6" t="s">
        <v>206</v>
      </c>
      <c r="H74" s="90"/>
      <c r="I74" s="35">
        <f>I75</f>
        <v>0.5</v>
      </c>
      <c r="J74" s="35">
        <f t="shared" si="16"/>
        <v>0</v>
      </c>
      <c r="K74" s="35">
        <f t="shared" si="16"/>
        <v>0</v>
      </c>
    </row>
    <row r="75" spans="1:12" ht="31.5" x14ac:dyDescent="0.25">
      <c r="A75" s="73" t="s">
        <v>104</v>
      </c>
      <c r="B75" s="79" t="s">
        <v>29</v>
      </c>
      <c r="C75" s="79" t="s">
        <v>202</v>
      </c>
      <c r="D75" s="6" t="s">
        <v>204</v>
      </c>
      <c r="E75" s="6" t="s">
        <v>35</v>
      </c>
      <c r="F75" s="6" t="s">
        <v>37</v>
      </c>
      <c r="G75" s="6" t="s">
        <v>206</v>
      </c>
      <c r="H75" s="90" t="s">
        <v>106</v>
      </c>
      <c r="I75" s="35">
        <f>I76</f>
        <v>0.5</v>
      </c>
      <c r="J75" s="35">
        <f t="shared" si="16"/>
        <v>0</v>
      </c>
      <c r="K75" s="35">
        <f t="shared" si="16"/>
        <v>0</v>
      </c>
    </row>
    <row r="76" spans="1:12" ht="31.5" x14ac:dyDescent="0.25">
      <c r="A76" s="73" t="s">
        <v>105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 t="s">
        <v>107</v>
      </c>
      <c r="I76" s="35">
        <f>'Прил 2'!J77</f>
        <v>0.5</v>
      </c>
      <c r="J76" s="35">
        <f>'Прил 2'!K77</f>
        <v>0</v>
      </c>
      <c r="K76" s="35">
        <f>'Прил 2'!L77</f>
        <v>0</v>
      </c>
    </row>
    <row r="77" spans="1:12" x14ac:dyDescent="0.25">
      <c r="A77" s="75" t="s">
        <v>53</v>
      </c>
      <c r="B77" s="165" t="s">
        <v>18</v>
      </c>
      <c r="C77" s="165"/>
      <c r="D77" s="66"/>
      <c r="E77" s="66"/>
      <c r="F77" s="66"/>
      <c r="G77" s="66"/>
      <c r="H77" s="66"/>
      <c r="I77" s="88">
        <f>I78</f>
        <v>647.12260000000003</v>
      </c>
      <c r="J77" s="88">
        <f t="shared" ref="J77:K77" si="17">J78</f>
        <v>527.70000000000005</v>
      </c>
      <c r="K77" s="88">
        <f t="shared" si="17"/>
        <v>703.3</v>
      </c>
    </row>
    <row r="78" spans="1:12" x14ac:dyDescent="0.25">
      <c r="A78" s="75" t="s">
        <v>54</v>
      </c>
      <c r="B78" s="66" t="s">
        <v>18</v>
      </c>
      <c r="C78" s="66" t="s">
        <v>30</v>
      </c>
      <c r="D78" s="167"/>
      <c r="E78" s="167"/>
      <c r="F78" s="167"/>
      <c r="G78" s="167"/>
      <c r="H78" s="66"/>
      <c r="I78" s="88">
        <f>I79+I83</f>
        <v>647.12260000000003</v>
      </c>
      <c r="J78" s="88">
        <f t="shared" ref="J78:K78" si="18">J79+J83</f>
        <v>527.70000000000005</v>
      </c>
      <c r="K78" s="88">
        <f t="shared" si="18"/>
        <v>703.3</v>
      </c>
    </row>
    <row r="79" spans="1:12" ht="47.25" x14ac:dyDescent="0.25">
      <c r="A79" s="104" t="s">
        <v>219</v>
      </c>
      <c r="B79" s="7" t="s">
        <v>18</v>
      </c>
      <c r="C79" s="7" t="s">
        <v>30</v>
      </c>
      <c r="D79" s="7" t="s">
        <v>32</v>
      </c>
      <c r="E79" s="7"/>
      <c r="F79" s="7"/>
      <c r="G79" s="7"/>
      <c r="H79" s="6"/>
      <c r="I79" s="35">
        <f>I80</f>
        <v>591.12260000000003</v>
      </c>
      <c r="J79" s="35">
        <f>J81</f>
        <v>527.70000000000005</v>
      </c>
      <c r="K79" s="35">
        <f>K81</f>
        <v>703.3</v>
      </c>
      <c r="L79" s="93"/>
    </row>
    <row r="80" spans="1:12" ht="180" customHeight="1" x14ac:dyDescent="0.25">
      <c r="A80" s="207" t="s">
        <v>223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235</v>
      </c>
      <c r="H80" s="6"/>
      <c r="I80" s="35">
        <f>I81</f>
        <v>591.12260000000003</v>
      </c>
      <c r="J80" s="35">
        <f t="shared" ref="J80:K80" si="19">J81</f>
        <v>527.70000000000005</v>
      </c>
      <c r="K80" s="35">
        <f t="shared" si="19"/>
        <v>703.3</v>
      </c>
      <c r="L80" s="93"/>
    </row>
    <row r="81" spans="1:12" ht="36" customHeight="1" x14ac:dyDescent="0.25">
      <c r="A81" s="73" t="s">
        <v>104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235</v>
      </c>
      <c r="H81" s="6" t="s">
        <v>106</v>
      </c>
      <c r="I81" s="35">
        <f t="shared" ref="I81:K81" si="20">I82</f>
        <v>591.12260000000003</v>
      </c>
      <c r="J81" s="35">
        <f t="shared" si="20"/>
        <v>527.70000000000005</v>
      </c>
      <c r="K81" s="35">
        <f t="shared" si="20"/>
        <v>703.3</v>
      </c>
      <c r="L81" s="93"/>
    </row>
    <row r="82" spans="1:12" ht="30" customHeight="1" x14ac:dyDescent="0.25">
      <c r="A82" s="73" t="s">
        <v>105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 t="s">
        <v>107</v>
      </c>
      <c r="I82" s="35">
        <f>'Прил 2'!J83</f>
        <v>591.12260000000003</v>
      </c>
      <c r="J82" s="35">
        <f>'Прил 2'!K83</f>
        <v>527.70000000000005</v>
      </c>
      <c r="K82" s="35">
        <f>'Прил 2'!L83</f>
        <v>703.3</v>
      </c>
    </row>
    <row r="83" spans="1:12" ht="77.25" customHeight="1" x14ac:dyDescent="0.25">
      <c r="A83" s="10" t="s">
        <v>246</v>
      </c>
      <c r="B83" s="6" t="s">
        <v>18</v>
      </c>
      <c r="C83" s="6" t="s">
        <v>30</v>
      </c>
      <c r="D83" s="6" t="s">
        <v>202</v>
      </c>
      <c r="E83" s="6"/>
      <c r="F83" s="6"/>
      <c r="G83" s="6"/>
      <c r="H83" s="6"/>
      <c r="I83" s="35">
        <f>I84</f>
        <v>56</v>
      </c>
      <c r="J83" s="35">
        <f t="shared" ref="J83:K85" si="21">J84</f>
        <v>0</v>
      </c>
      <c r="K83" s="35">
        <f t="shared" si="21"/>
        <v>0</v>
      </c>
    </row>
    <row r="84" spans="1:12" ht="38.25" customHeight="1" x14ac:dyDescent="0.25">
      <c r="A84" s="207" t="s">
        <v>223</v>
      </c>
      <c r="B84" s="7" t="s">
        <v>18</v>
      </c>
      <c r="C84" s="7" t="s">
        <v>30</v>
      </c>
      <c r="D84" s="7" t="s">
        <v>202</v>
      </c>
      <c r="E84" s="7" t="s">
        <v>35</v>
      </c>
      <c r="F84" s="7" t="s">
        <v>17</v>
      </c>
      <c r="G84" s="7" t="s">
        <v>235</v>
      </c>
      <c r="H84" s="6"/>
      <c r="I84" s="35">
        <f>I85</f>
        <v>56</v>
      </c>
      <c r="J84" s="35">
        <f t="shared" si="21"/>
        <v>0</v>
      </c>
      <c r="K84" s="35">
        <f t="shared" si="21"/>
        <v>0</v>
      </c>
    </row>
    <row r="85" spans="1:12" ht="37.5" customHeight="1" x14ac:dyDescent="0.25">
      <c r="A85" s="73" t="s">
        <v>104</v>
      </c>
      <c r="B85" s="7" t="s">
        <v>18</v>
      </c>
      <c r="C85" s="7" t="s">
        <v>30</v>
      </c>
      <c r="D85" s="7" t="s">
        <v>202</v>
      </c>
      <c r="E85" s="7" t="s">
        <v>35</v>
      </c>
      <c r="F85" s="7" t="s">
        <v>17</v>
      </c>
      <c r="G85" s="7" t="s">
        <v>235</v>
      </c>
      <c r="H85" s="6" t="s">
        <v>106</v>
      </c>
      <c r="I85" s="35">
        <f>I86</f>
        <v>56</v>
      </c>
      <c r="J85" s="35">
        <f t="shared" si="21"/>
        <v>0</v>
      </c>
      <c r="K85" s="35">
        <f t="shared" si="21"/>
        <v>0</v>
      </c>
    </row>
    <row r="86" spans="1:12" ht="27.75" customHeight="1" x14ac:dyDescent="0.25">
      <c r="A86" s="73" t="s">
        <v>105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 t="s">
        <v>107</v>
      </c>
      <c r="I86" s="35">
        <f>'Прил 2'!J87</f>
        <v>56</v>
      </c>
      <c r="J86" s="35">
        <f>'Прил 2'!K87</f>
        <v>0</v>
      </c>
      <c r="K86" s="35">
        <f>'Прил 2'!L87</f>
        <v>0</v>
      </c>
    </row>
    <row r="87" spans="1:12" x14ac:dyDescent="0.25">
      <c r="A87" s="75" t="s">
        <v>21</v>
      </c>
      <c r="B87" s="66" t="s">
        <v>20</v>
      </c>
      <c r="C87" s="66"/>
      <c r="D87" s="66"/>
      <c r="E87" s="66"/>
      <c r="F87" s="66"/>
      <c r="G87" s="94"/>
      <c r="H87" s="94"/>
      <c r="I87" s="88">
        <f>I88+I94</f>
        <v>119.99297</v>
      </c>
      <c r="J87" s="88">
        <f>J88+J94</f>
        <v>40</v>
      </c>
      <c r="K87" s="88">
        <f>K88+K94</f>
        <v>40</v>
      </c>
    </row>
    <row r="88" spans="1:12" x14ac:dyDescent="0.25">
      <c r="A88" s="75" t="s">
        <v>55</v>
      </c>
      <c r="B88" s="66" t="s">
        <v>20</v>
      </c>
      <c r="C88" s="66" t="s">
        <v>28</v>
      </c>
      <c r="D88" s="66"/>
      <c r="E88" s="66"/>
      <c r="F88" s="66"/>
      <c r="G88" s="94"/>
      <c r="H88" s="94"/>
      <c r="I88" s="88">
        <f>I89</f>
        <v>70</v>
      </c>
      <c r="J88" s="88">
        <f t="shared" ref="J88:K88" si="22">J89</f>
        <v>30</v>
      </c>
      <c r="K88" s="88">
        <f t="shared" si="22"/>
        <v>30</v>
      </c>
    </row>
    <row r="89" spans="1:12" ht="47.25" x14ac:dyDescent="0.25">
      <c r="A89" s="104" t="s">
        <v>140</v>
      </c>
      <c r="B89" s="101">
        <v>918</v>
      </c>
      <c r="C89" s="6" t="s">
        <v>20</v>
      </c>
      <c r="D89" s="6" t="s">
        <v>28</v>
      </c>
      <c r="E89" s="6" t="s">
        <v>48</v>
      </c>
      <c r="F89" s="6" t="s">
        <v>35</v>
      </c>
      <c r="G89" s="6"/>
      <c r="H89" s="11"/>
      <c r="I89" s="35">
        <f>I90</f>
        <v>70</v>
      </c>
      <c r="J89" s="35">
        <f t="shared" ref="J89:K92" si="23">J90</f>
        <v>30</v>
      </c>
      <c r="K89" s="35">
        <f t="shared" si="23"/>
        <v>30</v>
      </c>
    </row>
    <row r="90" spans="1:12" ht="47.25" x14ac:dyDescent="0.25">
      <c r="A90" s="105" t="s">
        <v>141</v>
      </c>
      <c r="B90" s="101">
        <v>918</v>
      </c>
      <c r="C90" s="6" t="s">
        <v>20</v>
      </c>
      <c r="D90" s="6" t="s">
        <v>28</v>
      </c>
      <c r="E90" s="6" t="s">
        <v>48</v>
      </c>
      <c r="F90" s="6" t="s">
        <v>24</v>
      </c>
      <c r="G90" s="6"/>
      <c r="H90" s="11"/>
      <c r="I90" s="35">
        <f>I91</f>
        <v>70</v>
      </c>
      <c r="J90" s="35">
        <f t="shared" si="23"/>
        <v>30</v>
      </c>
      <c r="K90" s="35">
        <f t="shared" si="23"/>
        <v>30</v>
      </c>
    </row>
    <row r="91" spans="1:12" ht="63" x14ac:dyDescent="0.25">
      <c r="A91" s="10" t="s">
        <v>236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215</v>
      </c>
      <c r="H91" s="90"/>
      <c r="I91" s="35">
        <f>I92</f>
        <v>70</v>
      </c>
      <c r="J91" s="35">
        <f t="shared" si="23"/>
        <v>30</v>
      </c>
      <c r="K91" s="35">
        <f t="shared" si="23"/>
        <v>30</v>
      </c>
    </row>
    <row r="92" spans="1:12" ht="31.5" x14ac:dyDescent="0.25">
      <c r="A92" s="73" t="s">
        <v>104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215</v>
      </c>
      <c r="H92" s="90" t="s">
        <v>106</v>
      </c>
      <c r="I92" s="35">
        <f>I93</f>
        <v>70</v>
      </c>
      <c r="J92" s="35">
        <f t="shared" si="23"/>
        <v>30</v>
      </c>
      <c r="K92" s="35">
        <f t="shared" si="23"/>
        <v>30</v>
      </c>
    </row>
    <row r="93" spans="1:12" ht="31.5" x14ac:dyDescent="0.25">
      <c r="A93" s="73" t="s">
        <v>105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 t="s">
        <v>107</v>
      </c>
      <c r="I93" s="35">
        <f>'Прил 2'!J94</f>
        <v>70</v>
      </c>
      <c r="J93" s="35">
        <f>'Прил 2'!K94</f>
        <v>30</v>
      </c>
      <c r="K93" s="35">
        <f>'Прил 2'!L94</f>
        <v>30</v>
      </c>
    </row>
    <row r="94" spans="1:12" x14ac:dyDescent="0.25">
      <c r="A94" s="75" t="s">
        <v>56</v>
      </c>
      <c r="B94" s="66" t="s">
        <v>20</v>
      </c>
      <c r="C94" s="66" t="s">
        <v>29</v>
      </c>
      <c r="D94" s="66"/>
      <c r="E94" s="66"/>
      <c r="F94" s="160"/>
      <c r="G94" s="94"/>
      <c r="H94" s="94"/>
      <c r="I94" s="88">
        <f>I95</f>
        <v>49.99297</v>
      </c>
      <c r="J94" s="88">
        <f t="shared" ref="J94:K94" si="24">J95</f>
        <v>10</v>
      </c>
      <c r="K94" s="88">
        <f t="shared" si="24"/>
        <v>10</v>
      </c>
    </row>
    <row r="95" spans="1:12" ht="47.25" x14ac:dyDescent="0.25">
      <c r="A95" s="70" t="s">
        <v>140</v>
      </c>
      <c r="B95" s="6" t="s">
        <v>20</v>
      </c>
      <c r="C95" s="6" t="s">
        <v>29</v>
      </c>
      <c r="D95" s="6" t="s">
        <v>48</v>
      </c>
      <c r="E95" s="6" t="s">
        <v>35</v>
      </c>
      <c r="F95" s="95"/>
      <c r="G95" s="34"/>
      <c r="H95" s="34"/>
      <c r="I95" s="35">
        <f>I96</f>
        <v>49.99297</v>
      </c>
      <c r="J95" s="35">
        <f t="shared" ref="J95:K95" si="25">J96</f>
        <v>10</v>
      </c>
      <c r="K95" s="35">
        <f t="shared" si="25"/>
        <v>10</v>
      </c>
    </row>
    <row r="96" spans="1:12" ht="47.25" x14ac:dyDescent="0.25">
      <c r="A96" s="70" t="s">
        <v>141</v>
      </c>
      <c r="B96" s="6" t="s">
        <v>20</v>
      </c>
      <c r="C96" s="6" t="s">
        <v>29</v>
      </c>
      <c r="D96" s="6" t="s">
        <v>48</v>
      </c>
      <c r="E96" s="11">
        <v>1</v>
      </c>
      <c r="F96" s="95"/>
      <c r="G96" s="34"/>
      <c r="H96" s="34"/>
      <c r="I96" s="35">
        <f>I97+I100</f>
        <v>49.99297</v>
      </c>
      <c r="J96" s="35">
        <f t="shared" ref="J96:K96" si="26">J97+J100</f>
        <v>10</v>
      </c>
      <c r="K96" s="35">
        <f t="shared" si="26"/>
        <v>10</v>
      </c>
    </row>
    <row r="97" spans="1:12" x14ac:dyDescent="0.25">
      <c r="A97" s="73" t="s">
        <v>57</v>
      </c>
      <c r="B97" s="6" t="s">
        <v>20</v>
      </c>
      <c r="C97" s="6" t="s">
        <v>29</v>
      </c>
      <c r="D97" s="6" t="s">
        <v>48</v>
      </c>
      <c r="E97" s="11">
        <v>1</v>
      </c>
      <c r="F97" s="7" t="s">
        <v>37</v>
      </c>
      <c r="G97" s="11">
        <v>43010</v>
      </c>
      <c r="H97" s="34"/>
      <c r="I97" s="35">
        <f>I98</f>
        <v>39.99297</v>
      </c>
      <c r="J97" s="35">
        <f t="shared" ref="J97:K98" si="27">J98</f>
        <v>5</v>
      </c>
      <c r="K97" s="35">
        <f t="shared" si="27"/>
        <v>5</v>
      </c>
    </row>
    <row r="98" spans="1:12" ht="31.5" x14ac:dyDescent="0.25">
      <c r="A98" s="73" t="s">
        <v>104</v>
      </c>
      <c r="B98" s="6" t="s">
        <v>20</v>
      </c>
      <c r="C98" s="6" t="s">
        <v>29</v>
      </c>
      <c r="D98" s="6" t="s">
        <v>48</v>
      </c>
      <c r="E98" s="11">
        <v>1</v>
      </c>
      <c r="F98" s="7" t="s">
        <v>37</v>
      </c>
      <c r="G98" s="11">
        <v>43010</v>
      </c>
      <c r="H98" s="11">
        <v>200</v>
      </c>
      <c r="I98" s="35">
        <f>I99</f>
        <v>39.99297</v>
      </c>
      <c r="J98" s="35">
        <f t="shared" si="27"/>
        <v>5</v>
      </c>
      <c r="K98" s="35">
        <f t="shared" si="27"/>
        <v>5</v>
      </c>
    </row>
    <row r="99" spans="1:12" ht="31.5" x14ac:dyDescent="0.25">
      <c r="A99" s="73" t="s">
        <v>105</v>
      </c>
      <c r="B99" s="6" t="s">
        <v>20</v>
      </c>
      <c r="C99" s="6" t="s">
        <v>29</v>
      </c>
      <c r="D99" s="6" t="s">
        <v>48</v>
      </c>
      <c r="E99" s="11">
        <v>1</v>
      </c>
      <c r="F99" s="7" t="s">
        <v>37</v>
      </c>
      <c r="G99" s="11">
        <v>43010</v>
      </c>
      <c r="H99" s="11">
        <v>240</v>
      </c>
      <c r="I99" s="35">
        <f>'Прил 2'!J100</f>
        <v>39.99297</v>
      </c>
      <c r="J99" s="35">
        <f>'Прил 2'!K100</f>
        <v>5</v>
      </c>
      <c r="K99" s="35">
        <f>'Прил 2'!L100</f>
        <v>5</v>
      </c>
    </row>
    <row r="100" spans="1:12" x14ac:dyDescent="0.25">
      <c r="A100" s="73" t="s">
        <v>146</v>
      </c>
      <c r="B100" s="6" t="s">
        <v>20</v>
      </c>
      <c r="C100" s="6" t="s">
        <v>29</v>
      </c>
      <c r="D100" s="6" t="s">
        <v>48</v>
      </c>
      <c r="E100" s="11">
        <v>1</v>
      </c>
      <c r="F100" s="7" t="s">
        <v>37</v>
      </c>
      <c r="G100" s="11">
        <v>43040</v>
      </c>
      <c r="H100" s="34"/>
      <c r="I100" s="35">
        <f>I101</f>
        <v>10</v>
      </c>
      <c r="J100" s="35">
        <f t="shared" ref="J100:K101" si="28">J101</f>
        <v>5</v>
      </c>
      <c r="K100" s="35">
        <f t="shared" si="28"/>
        <v>5</v>
      </c>
    </row>
    <row r="101" spans="1:12" ht="31.5" x14ac:dyDescent="0.25">
      <c r="A101" s="73" t="s">
        <v>104</v>
      </c>
      <c r="B101" s="6" t="s">
        <v>20</v>
      </c>
      <c r="C101" s="6" t="s">
        <v>29</v>
      </c>
      <c r="D101" s="6" t="s">
        <v>48</v>
      </c>
      <c r="E101" s="11">
        <v>1</v>
      </c>
      <c r="F101" s="7" t="s">
        <v>37</v>
      </c>
      <c r="G101" s="11">
        <v>43040</v>
      </c>
      <c r="H101" s="11">
        <v>200</v>
      </c>
      <c r="I101" s="35">
        <f>I102</f>
        <v>10</v>
      </c>
      <c r="J101" s="35">
        <f t="shared" si="28"/>
        <v>5</v>
      </c>
      <c r="K101" s="35">
        <f t="shared" si="28"/>
        <v>5</v>
      </c>
    </row>
    <row r="102" spans="1:12" ht="31.5" x14ac:dyDescent="0.25">
      <c r="A102" s="73" t="s">
        <v>105</v>
      </c>
      <c r="B102" s="6" t="s">
        <v>20</v>
      </c>
      <c r="C102" s="6" t="s">
        <v>29</v>
      </c>
      <c r="D102" s="6" t="s">
        <v>48</v>
      </c>
      <c r="E102" s="11">
        <v>1</v>
      </c>
      <c r="F102" s="7" t="s">
        <v>37</v>
      </c>
      <c r="G102" s="11">
        <v>43040</v>
      </c>
      <c r="H102" s="11">
        <v>240</v>
      </c>
      <c r="I102" s="35">
        <f>'Прил 2'!J103</f>
        <v>10</v>
      </c>
      <c r="J102" s="35">
        <f>'Прил 2'!K103</f>
        <v>5</v>
      </c>
      <c r="K102" s="35">
        <f>'Прил 2'!L103</f>
        <v>5</v>
      </c>
    </row>
    <row r="103" spans="1:12" x14ac:dyDescent="0.25">
      <c r="A103" s="75" t="s">
        <v>58</v>
      </c>
      <c r="B103" s="66" t="s">
        <v>31</v>
      </c>
      <c r="C103" s="66"/>
      <c r="D103" s="69"/>
      <c r="E103" s="66"/>
      <c r="F103" s="66"/>
      <c r="G103" s="66"/>
      <c r="H103" s="89"/>
      <c r="I103" s="88">
        <f t="shared" ref="I103:K108" si="29">I104</f>
        <v>128.80000000000001</v>
      </c>
      <c r="J103" s="88">
        <f t="shared" si="29"/>
        <v>96.9</v>
      </c>
      <c r="K103" s="88">
        <f t="shared" si="29"/>
        <v>63.800000000000011</v>
      </c>
    </row>
    <row r="104" spans="1:12" x14ac:dyDescent="0.25">
      <c r="A104" s="96" t="s">
        <v>27</v>
      </c>
      <c r="B104" s="66" t="s">
        <v>31</v>
      </c>
      <c r="C104" s="66" t="s">
        <v>17</v>
      </c>
      <c r="D104" s="89"/>
      <c r="E104" s="66"/>
      <c r="F104" s="66"/>
      <c r="G104" s="66"/>
      <c r="H104" s="89"/>
      <c r="I104" s="88">
        <f>I105</f>
        <v>128.80000000000001</v>
      </c>
      <c r="J104" s="88">
        <f t="shared" si="29"/>
        <v>96.9</v>
      </c>
      <c r="K104" s="88">
        <f t="shared" si="29"/>
        <v>63.800000000000011</v>
      </c>
    </row>
    <row r="105" spans="1:12" ht="47.25" x14ac:dyDescent="0.25">
      <c r="A105" s="70" t="s">
        <v>140</v>
      </c>
      <c r="B105" s="6" t="s">
        <v>31</v>
      </c>
      <c r="C105" s="6" t="s">
        <v>17</v>
      </c>
      <c r="D105" s="6">
        <v>89</v>
      </c>
      <c r="E105" s="6" t="s">
        <v>35</v>
      </c>
      <c r="F105" s="6"/>
      <c r="G105" s="6"/>
      <c r="H105" s="90"/>
      <c r="I105" s="35">
        <f>I106</f>
        <v>128.80000000000001</v>
      </c>
      <c r="J105" s="35">
        <f t="shared" si="29"/>
        <v>96.9</v>
      </c>
      <c r="K105" s="35">
        <f t="shared" si="29"/>
        <v>63.800000000000011</v>
      </c>
      <c r="L105" s="76"/>
    </row>
    <row r="106" spans="1:12" ht="47.25" x14ac:dyDescent="0.25">
      <c r="A106" s="70" t="s">
        <v>141</v>
      </c>
      <c r="B106" s="6" t="s">
        <v>31</v>
      </c>
      <c r="C106" s="6" t="s">
        <v>17</v>
      </c>
      <c r="D106" s="6">
        <v>89</v>
      </c>
      <c r="E106" s="6">
        <v>1</v>
      </c>
      <c r="F106" s="6"/>
      <c r="G106" s="6"/>
      <c r="H106" s="90"/>
      <c r="I106" s="35">
        <f>I107</f>
        <v>128.80000000000001</v>
      </c>
      <c r="J106" s="35">
        <f t="shared" si="29"/>
        <v>96.9</v>
      </c>
      <c r="K106" s="35">
        <f t="shared" si="29"/>
        <v>63.800000000000011</v>
      </c>
      <c r="L106" s="76"/>
    </row>
    <row r="107" spans="1:12" x14ac:dyDescent="0.25">
      <c r="A107" s="70" t="s">
        <v>99</v>
      </c>
      <c r="B107" s="97" t="s">
        <v>31</v>
      </c>
      <c r="C107" s="97" t="s">
        <v>17</v>
      </c>
      <c r="D107" s="98">
        <v>89</v>
      </c>
      <c r="E107" s="7">
        <v>1</v>
      </c>
      <c r="F107" s="7" t="s">
        <v>37</v>
      </c>
      <c r="G107" s="7" t="s">
        <v>60</v>
      </c>
      <c r="H107" s="98"/>
      <c r="I107" s="35">
        <f t="shared" si="29"/>
        <v>128.80000000000001</v>
      </c>
      <c r="J107" s="35">
        <f t="shared" si="29"/>
        <v>96.9</v>
      </c>
      <c r="K107" s="35">
        <f t="shared" si="29"/>
        <v>63.800000000000011</v>
      </c>
    </row>
    <row r="108" spans="1:12" x14ac:dyDescent="0.25">
      <c r="A108" s="70" t="s">
        <v>100</v>
      </c>
      <c r="B108" s="97" t="s">
        <v>31</v>
      </c>
      <c r="C108" s="97" t="s">
        <v>17</v>
      </c>
      <c r="D108" s="98">
        <v>89</v>
      </c>
      <c r="E108" s="7">
        <v>1</v>
      </c>
      <c r="F108" s="7" t="s">
        <v>37</v>
      </c>
      <c r="G108" s="7" t="s">
        <v>60</v>
      </c>
      <c r="H108" s="98" t="s">
        <v>102</v>
      </c>
      <c r="I108" s="35">
        <f t="shared" si="29"/>
        <v>128.80000000000001</v>
      </c>
      <c r="J108" s="35">
        <f t="shared" si="29"/>
        <v>96.9</v>
      </c>
      <c r="K108" s="35">
        <f t="shared" si="29"/>
        <v>63.800000000000011</v>
      </c>
    </row>
    <row r="109" spans="1:12" x14ac:dyDescent="0.25">
      <c r="A109" s="70" t="s">
        <v>101</v>
      </c>
      <c r="B109" s="97" t="s">
        <v>31</v>
      </c>
      <c r="C109" s="97" t="s">
        <v>17</v>
      </c>
      <c r="D109" s="98">
        <v>89</v>
      </c>
      <c r="E109" s="7">
        <v>1</v>
      </c>
      <c r="F109" s="7" t="s">
        <v>37</v>
      </c>
      <c r="G109" s="7" t="s">
        <v>60</v>
      </c>
      <c r="H109" s="98" t="s">
        <v>103</v>
      </c>
      <c r="I109" s="35">
        <f>'Прил 2'!J110</f>
        <v>128.80000000000001</v>
      </c>
      <c r="J109" s="35">
        <f>'Прил 2'!K110</f>
        <v>96.9</v>
      </c>
      <c r="K109" s="35">
        <f>'Прил 2'!L110</f>
        <v>63.800000000000011</v>
      </c>
    </row>
    <row r="110" spans="1:12" x14ac:dyDescent="0.25">
      <c r="A110" s="68" t="s">
        <v>19</v>
      </c>
      <c r="B110" s="162" t="s">
        <v>32</v>
      </c>
      <c r="C110" s="162"/>
      <c r="D110" s="163"/>
      <c r="E110" s="83"/>
      <c r="F110" s="83"/>
      <c r="G110" s="83"/>
      <c r="H110" s="163"/>
      <c r="I110" s="88">
        <f t="shared" ref="I110:K115" si="30">I111</f>
        <v>2.2999999999999998</v>
      </c>
      <c r="J110" s="88">
        <f t="shared" si="30"/>
        <v>2.2999999999999998</v>
      </c>
      <c r="K110" s="88">
        <f t="shared" si="30"/>
        <v>2.2999999999999998</v>
      </c>
    </row>
    <row r="111" spans="1:12" ht="31.5" x14ac:dyDescent="0.25">
      <c r="A111" s="68" t="s">
        <v>61</v>
      </c>
      <c r="B111" s="83">
        <v>13</v>
      </c>
      <c r="C111" s="83" t="s">
        <v>17</v>
      </c>
      <c r="D111" s="84"/>
      <c r="E111" s="83"/>
      <c r="F111" s="83"/>
      <c r="G111" s="83"/>
      <c r="H111" s="163"/>
      <c r="I111" s="88">
        <f t="shared" si="30"/>
        <v>2.2999999999999998</v>
      </c>
      <c r="J111" s="88">
        <f t="shared" si="30"/>
        <v>2.2999999999999998</v>
      </c>
      <c r="K111" s="88">
        <f t="shared" si="30"/>
        <v>2.2999999999999998</v>
      </c>
    </row>
    <row r="112" spans="1:12" ht="47.25" x14ac:dyDescent="0.25">
      <c r="A112" s="70" t="s">
        <v>140</v>
      </c>
      <c r="B112" s="7" t="s">
        <v>32</v>
      </c>
      <c r="C112" s="7" t="s">
        <v>17</v>
      </c>
      <c r="D112" s="6">
        <v>89</v>
      </c>
      <c r="E112" s="6">
        <v>0</v>
      </c>
      <c r="F112" s="7"/>
      <c r="G112" s="7"/>
      <c r="H112" s="98"/>
      <c r="I112" s="35">
        <f t="shared" si="30"/>
        <v>2.2999999999999998</v>
      </c>
      <c r="J112" s="35">
        <f t="shared" si="30"/>
        <v>2.2999999999999998</v>
      </c>
      <c r="K112" s="35">
        <f t="shared" si="30"/>
        <v>2.2999999999999998</v>
      </c>
    </row>
    <row r="113" spans="1:11" ht="47.25" x14ac:dyDescent="0.25">
      <c r="A113" s="70" t="s">
        <v>141</v>
      </c>
      <c r="B113" s="7" t="s">
        <v>32</v>
      </c>
      <c r="C113" s="7" t="s">
        <v>17</v>
      </c>
      <c r="D113" s="6">
        <v>89</v>
      </c>
      <c r="E113" s="6">
        <v>1</v>
      </c>
      <c r="F113" s="7"/>
      <c r="G113" s="7"/>
      <c r="H113" s="98"/>
      <c r="I113" s="35">
        <f t="shared" si="30"/>
        <v>2.2999999999999998</v>
      </c>
      <c r="J113" s="35">
        <f t="shared" si="30"/>
        <v>2.2999999999999998</v>
      </c>
      <c r="K113" s="35">
        <f t="shared" si="30"/>
        <v>2.2999999999999998</v>
      </c>
    </row>
    <row r="114" spans="1:11" x14ac:dyDescent="0.25">
      <c r="A114" s="73" t="s">
        <v>62</v>
      </c>
      <c r="B114" s="7">
        <v>13</v>
      </c>
      <c r="C114" s="7" t="s">
        <v>17</v>
      </c>
      <c r="D114" s="85">
        <v>89</v>
      </c>
      <c r="E114" s="7">
        <v>1</v>
      </c>
      <c r="F114" s="7" t="s">
        <v>37</v>
      </c>
      <c r="G114" s="7">
        <v>41240</v>
      </c>
      <c r="H114" s="98"/>
      <c r="I114" s="35">
        <f t="shared" si="30"/>
        <v>2.2999999999999998</v>
      </c>
      <c r="J114" s="35">
        <f t="shared" si="30"/>
        <v>2.2999999999999998</v>
      </c>
      <c r="K114" s="35">
        <f t="shared" si="30"/>
        <v>2.2999999999999998</v>
      </c>
    </row>
    <row r="115" spans="1:11" x14ac:dyDescent="0.25">
      <c r="A115" s="73" t="s">
        <v>97</v>
      </c>
      <c r="B115" s="7">
        <v>13</v>
      </c>
      <c r="C115" s="7" t="s">
        <v>17</v>
      </c>
      <c r="D115" s="85">
        <v>89</v>
      </c>
      <c r="E115" s="7">
        <v>1</v>
      </c>
      <c r="F115" s="7" t="s">
        <v>37</v>
      </c>
      <c r="G115" s="7" t="s">
        <v>67</v>
      </c>
      <c r="H115" s="98" t="s">
        <v>98</v>
      </c>
      <c r="I115" s="35">
        <f t="shared" si="30"/>
        <v>2.2999999999999998</v>
      </c>
      <c r="J115" s="35">
        <f t="shared" si="30"/>
        <v>2.2999999999999998</v>
      </c>
      <c r="K115" s="35">
        <f t="shared" si="30"/>
        <v>2.2999999999999998</v>
      </c>
    </row>
    <row r="116" spans="1:11" x14ac:dyDescent="0.25">
      <c r="A116" s="78" t="s">
        <v>63</v>
      </c>
      <c r="B116" s="7">
        <v>13</v>
      </c>
      <c r="C116" s="7" t="s">
        <v>17</v>
      </c>
      <c r="D116" s="85">
        <v>89</v>
      </c>
      <c r="E116" s="7">
        <v>1</v>
      </c>
      <c r="F116" s="7" t="s">
        <v>37</v>
      </c>
      <c r="G116" s="7">
        <v>41240</v>
      </c>
      <c r="H116" s="98">
        <v>730</v>
      </c>
      <c r="I116" s="35">
        <f>'Прил 2'!J117</f>
        <v>2.2999999999999998</v>
      </c>
      <c r="J116" s="35">
        <f>'Прил 2'!K117</f>
        <v>2.2999999999999998</v>
      </c>
      <c r="K116" s="35">
        <f>'Прил 2'!L117</f>
        <v>2.2999999999999998</v>
      </c>
    </row>
    <row r="117" spans="1:11" x14ac:dyDescent="0.25">
      <c r="A117" s="78" t="s">
        <v>220</v>
      </c>
      <c r="B117" s="83" t="s">
        <v>164</v>
      </c>
      <c r="C117" s="83"/>
      <c r="D117" s="84"/>
      <c r="E117" s="83"/>
      <c r="F117" s="83"/>
      <c r="G117" s="83"/>
      <c r="H117" s="163"/>
      <c r="I117" s="88"/>
      <c r="J117" s="88">
        <f t="shared" ref="J117:K120" si="31">J118</f>
        <v>31.9</v>
      </c>
      <c r="K117" s="88">
        <f t="shared" si="31"/>
        <v>65</v>
      </c>
    </row>
    <row r="118" spans="1:11" x14ac:dyDescent="0.25">
      <c r="A118" s="78" t="s">
        <v>220</v>
      </c>
      <c r="B118" s="7" t="s">
        <v>164</v>
      </c>
      <c r="C118" s="7">
        <v>99</v>
      </c>
      <c r="D118" s="85"/>
      <c r="E118" s="7"/>
      <c r="F118" s="7"/>
      <c r="G118" s="7"/>
      <c r="H118" s="98"/>
      <c r="I118" s="35"/>
      <c r="J118" s="35">
        <f t="shared" si="31"/>
        <v>31.9</v>
      </c>
      <c r="K118" s="35">
        <f t="shared" si="31"/>
        <v>65</v>
      </c>
    </row>
    <row r="119" spans="1:11" ht="47.25" x14ac:dyDescent="0.25">
      <c r="A119" s="70" t="s">
        <v>140</v>
      </c>
      <c r="B119" s="7" t="s">
        <v>164</v>
      </c>
      <c r="C119" s="7">
        <v>99</v>
      </c>
      <c r="D119" s="7" t="s">
        <v>48</v>
      </c>
      <c r="E119" s="7" t="s">
        <v>35</v>
      </c>
      <c r="F119" s="7"/>
      <c r="G119" s="7"/>
      <c r="H119" s="98"/>
      <c r="I119" s="35"/>
      <c r="J119" s="35">
        <f t="shared" si="31"/>
        <v>31.9</v>
      </c>
      <c r="K119" s="35">
        <f t="shared" si="31"/>
        <v>65</v>
      </c>
    </row>
    <row r="120" spans="1:11" ht="47.25" x14ac:dyDescent="0.25">
      <c r="A120" s="70" t="s">
        <v>141</v>
      </c>
      <c r="B120" s="7" t="s">
        <v>164</v>
      </c>
      <c r="C120" s="7">
        <v>99</v>
      </c>
      <c r="D120" s="7" t="s">
        <v>48</v>
      </c>
      <c r="E120" s="7" t="s">
        <v>24</v>
      </c>
      <c r="F120" s="7"/>
      <c r="G120" s="7"/>
      <c r="H120" s="98"/>
      <c r="I120" s="35"/>
      <c r="J120" s="35">
        <f t="shared" si="31"/>
        <v>31.9</v>
      </c>
      <c r="K120" s="35">
        <f t="shared" si="31"/>
        <v>65</v>
      </c>
    </row>
    <row r="121" spans="1:11" x14ac:dyDescent="0.25">
      <c r="A121" s="78" t="s">
        <v>220</v>
      </c>
      <c r="B121" s="7" t="s">
        <v>164</v>
      </c>
      <c r="C121" s="7">
        <v>99</v>
      </c>
      <c r="D121" s="7" t="s">
        <v>48</v>
      </c>
      <c r="E121" s="7" t="s">
        <v>24</v>
      </c>
      <c r="F121" s="7" t="s">
        <v>37</v>
      </c>
      <c r="G121" s="7" t="s">
        <v>165</v>
      </c>
      <c r="H121" s="7"/>
      <c r="I121" s="34"/>
      <c r="J121" s="143">
        <f>J123</f>
        <v>31.9</v>
      </c>
      <c r="K121" s="143">
        <f>K123</f>
        <v>65</v>
      </c>
    </row>
    <row r="122" spans="1:11" x14ac:dyDescent="0.25">
      <c r="A122" s="78" t="s">
        <v>112</v>
      </c>
      <c r="B122" s="7" t="s">
        <v>164</v>
      </c>
      <c r="C122" s="7">
        <v>99</v>
      </c>
      <c r="D122" s="7" t="s">
        <v>48</v>
      </c>
      <c r="E122" s="7" t="s">
        <v>24</v>
      </c>
      <c r="F122" s="7" t="s">
        <v>37</v>
      </c>
      <c r="G122" s="7" t="s">
        <v>165</v>
      </c>
      <c r="H122" s="7" t="s">
        <v>113</v>
      </c>
      <c r="I122" s="34"/>
      <c r="J122" s="143">
        <f>J123</f>
        <v>31.9</v>
      </c>
      <c r="K122" s="143">
        <f>K123</f>
        <v>65</v>
      </c>
    </row>
    <row r="123" spans="1:11" x14ac:dyDescent="0.25">
      <c r="A123" s="78" t="s">
        <v>47</v>
      </c>
      <c r="B123" s="7" t="s">
        <v>164</v>
      </c>
      <c r="C123" s="7" t="s">
        <v>164</v>
      </c>
      <c r="D123" s="7" t="s">
        <v>48</v>
      </c>
      <c r="E123" s="7" t="s">
        <v>24</v>
      </c>
      <c r="F123" s="7" t="s">
        <v>37</v>
      </c>
      <c r="G123" s="7" t="s">
        <v>165</v>
      </c>
      <c r="H123" s="7" t="s">
        <v>49</v>
      </c>
      <c r="I123" s="34"/>
      <c r="J123" s="143">
        <f>'Прил 2'!K124</f>
        <v>31.9</v>
      </c>
      <c r="K123" s="143">
        <f>'Прил 2'!L124</f>
        <v>65</v>
      </c>
    </row>
  </sheetData>
  <autoFilter ref="A6:K12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41" priority="47" stopIfTrue="1">
      <formula>$F39=""</formula>
    </cfRule>
    <cfRule type="expression" dxfId="40" priority="48" stopIfTrue="1">
      <formula>#REF!&lt;&gt;""</formula>
    </cfRule>
    <cfRule type="expression" dxfId="39" priority="49" stopIfTrue="1">
      <formula>AND($G39="",$F39&lt;&gt;"")</formula>
    </cfRule>
  </conditionalFormatting>
  <conditionalFormatting sqref="B63">
    <cfRule type="expression" dxfId="38" priority="44" stopIfTrue="1">
      <formula>$F63=""</formula>
    </cfRule>
    <cfRule type="expression" dxfId="37" priority="46" stopIfTrue="1">
      <formula>AND($G63="",$F63&lt;&gt;"")</formula>
    </cfRule>
  </conditionalFormatting>
  <conditionalFormatting sqref="A37">
    <cfRule type="expression" dxfId="36" priority="41" stopIfTrue="1">
      <formula>$F37=""</formula>
    </cfRule>
    <cfRule type="expression" dxfId="35" priority="42" stopIfTrue="1">
      <formula>#REF!&lt;&gt;""</formula>
    </cfRule>
    <cfRule type="expression" dxfId="34" priority="43" stopIfTrue="1">
      <formula>AND($G37="",$F37&lt;&gt;"")</formula>
    </cfRule>
  </conditionalFormatting>
  <conditionalFormatting sqref="A97 A100">
    <cfRule type="expression" dxfId="33" priority="35" stopIfTrue="1">
      <formula>$F97=""</formula>
    </cfRule>
    <cfRule type="expression" dxfId="32" priority="37" stopIfTrue="1">
      <formula>AND($G97="",$F97&lt;&gt;"")</formula>
    </cfRule>
  </conditionalFormatting>
  <conditionalFormatting sqref="A100">
    <cfRule type="expression" dxfId="31" priority="32" stopIfTrue="1">
      <formula>$F100=""</formula>
    </cfRule>
    <cfRule type="expression" dxfId="30" priority="34" stopIfTrue="1">
      <formula>AND($G100="",$F100&lt;&gt;"")</formula>
    </cfRule>
  </conditionalFormatting>
  <conditionalFormatting sqref="A37">
    <cfRule type="expression" dxfId="29" priority="29" stopIfTrue="1">
      <formula>$F37=""</formula>
    </cfRule>
    <cfRule type="expression" dxfId="28" priority="30" stopIfTrue="1">
      <formula>#REF!&lt;&gt;""</formula>
    </cfRule>
    <cfRule type="expression" dxfId="27" priority="31" stopIfTrue="1">
      <formula>AND($G37="",$F37&lt;&gt;"")</formula>
    </cfRule>
  </conditionalFormatting>
  <conditionalFormatting sqref="A34">
    <cfRule type="expression" dxfId="26" priority="26" stopIfTrue="1">
      <formula>$F34=""</formula>
    </cfRule>
    <cfRule type="expression" dxfId="25" priority="27" stopIfTrue="1">
      <formula>#REF!&lt;&gt;""</formula>
    </cfRule>
    <cfRule type="expression" dxfId="24" priority="28" stopIfTrue="1">
      <formula>AND($G34="",$F34&lt;&gt;"")</formula>
    </cfRule>
  </conditionalFormatting>
  <conditionalFormatting sqref="F37 E94:E95">
    <cfRule type="expression" dxfId="23" priority="24" stopIfTrue="1">
      <formula>$C37=""</formula>
    </cfRule>
    <cfRule type="expression" dxfId="22" priority="25" stopIfTrue="1">
      <formula>$D37&lt;&gt;""</formula>
    </cfRule>
  </conditionalFormatting>
  <conditionalFormatting sqref="E37">
    <cfRule type="expression" dxfId="21" priority="22" stopIfTrue="1">
      <formula>$C37=""</formula>
    </cfRule>
    <cfRule type="expression" dxfId="20" priority="23" stopIfTrue="1">
      <formula>$D37&lt;&gt;""</formula>
    </cfRule>
  </conditionalFormatting>
  <conditionalFormatting sqref="F94:F96">
    <cfRule type="expression" dxfId="19" priority="15" stopIfTrue="1">
      <formula>$C94=""</formula>
    </cfRule>
    <cfRule type="expression" dxfId="18" priority="16" stopIfTrue="1">
      <formula>$D94&lt;&gt;""</formula>
    </cfRule>
  </conditionalFormatting>
  <conditionalFormatting sqref="F94:F96">
    <cfRule type="expression" dxfId="17" priority="11" stopIfTrue="1">
      <formula>$C94=""</formula>
    </cfRule>
    <cfRule type="expression" dxfId="16" priority="12" stopIfTrue="1">
      <formula>$D94&lt;&gt;""</formula>
    </cfRule>
  </conditionalFormatting>
  <conditionalFormatting sqref="F37">
    <cfRule type="expression" dxfId="15" priority="9" stopIfTrue="1">
      <formula>$C37=""</formula>
    </cfRule>
    <cfRule type="expression" dxfId="14" priority="10" stopIfTrue="1">
      <formula>$D37&lt;&gt;""</formula>
    </cfRule>
  </conditionalFormatting>
  <conditionalFormatting sqref="E37">
    <cfRule type="expression" dxfId="13" priority="7" stopIfTrue="1">
      <formula>$C37=""</formula>
    </cfRule>
    <cfRule type="expression" dxfId="12" priority="8" stopIfTrue="1">
      <formula>$D37&lt;&gt;""</formula>
    </cfRule>
  </conditionalFormatting>
  <conditionalFormatting sqref="A43">
    <cfRule type="expression" dxfId="11" priority="4" stopIfTrue="1">
      <formula>$F43=""</formula>
    </cfRule>
    <cfRule type="expression" dxfId="10" priority="5" stopIfTrue="1">
      <formula>$H43&lt;&gt;""</formula>
    </cfRule>
    <cfRule type="expression" dxfId="9" priority="6" stopIfTrue="1">
      <formula>AND($G43="",$F43&lt;&gt;"")</formula>
    </cfRule>
  </conditionalFormatting>
  <conditionalFormatting sqref="B43">
    <cfRule type="expression" dxfId="8" priority="1" stopIfTrue="1">
      <formula>$F43=""</formula>
    </cfRule>
    <cfRule type="expression" dxfId="7" priority="2" stopIfTrue="1">
      <formula>#REF!&lt;&gt;""</formula>
    </cfRule>
    <cfRule type="expression" dxfId="6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A97 A100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Q155"/>
  <sheetViews>
    <sheetView view="pageBreakPreview" zoomScaleNormal="100" zoomScaleSheetLayoutView="100" workbookViewId="0">
      <selection activeCell="A8" sqref="A8"/>
    </sheetView>
  </sheetViews>
  <sheetFormatPr defaultColWidth="9.140625" defaultRowHeight="15" x14ac:dyDescent="0.2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 x14ac:dyDescent="0.25">
      <c r="A1" s="106"/>
      <c r="B1" s="107"/>
      <c r="C1" s="108"/>
      <c r="D1" s="108"/>
      <c r="E1" s="212"/>
      <c r="F1" s="212"/>
      <c r="G1" s="212"/>
      <c r="H1" s="17"/>
      <c r="I1" s="17"/>
      <c r="J1" s="212" t="s">
        <v>237</v>
      </c>
      <c r="K1" s="212"/>
      <c r="L1" s="212"/>
      <c r="M1" s="17"/>
    </row>
    <row r="2" spans="1:43" ht="83.25" customHeight="1" x14ac:dyDescent="0.2">
      <c r="A2" s="224" t="s">
        <v>238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43" ht="15.75" x14ac:dyDescent="0.25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169"/>
      <c r="L3" s="36" t="s">
        <v>188</v>
      </c>
    </row>
    <row r="4" spans="1:43" ht="15.75" x14ac:dyDescent="0.2">
      <c r="A4" s="220" t="s">
        <v>13</v>
      </c>
      <c r="B4" s="220" t="s">
        <v>185</v>
      </c>
      <c r="C4" s="220"/>
      <c r="D4" s="220"/>
      <c r="E4" s="220"/>
      <c r="F4" s="220" t="s">
        <v>15</v>
      </c>
      <c r="G4" s="220" t="s">
        <v>14</v>
      </c>
      <c r="H4" s="220" t="s">
        <v>184</v>
      </c>
      <c r="I4" s="220" t="s">
        <v>22</v>
      </c>
      <c r="J4" s="220" t="s">
        <v>64</v>
      </c>
      <c r="K4" s="220"/>
      <c r="L4" s="220"/>
    </row>
    <row r="5" spans="1:43" ht="19.899999999999999" customHeight="1" x14ac:dyDescent="0.2">
      <c r="A5" s="220" t="s">
        <v>187</v>
      </c>
      <c r="B5" s="220" t="s">
        <v>187</v>
      </c>
      <c r="C5" s="220"/>
      <c r="D5" s="220"/>
      <c r="E5" s="220"/>
      <c r="F5" s="220" t="s">
        <v>187</v>
      </c>
      <c r="G5" s="220" t="s">
        <v>187</v>
      </c>
      <c r="H5" s="220" t="s">
        <v>187</v>
      </c>
      <c r="I5" s="220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 x14ac:dyDescent="0.2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 x14ac:dyDescent="0.25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J57+J95+J8+J36+J43+J15+J22+J29+J50</f>
        <v>2629.7830500000005</v>
      </c>
      <c r="K7" s="88">
        <f t="shared" ref="K7:L7" si="0">K57+K95+K8+K36+K43+K15+K22+K29+K50</f>
        <v>1892.44121</v>
      </c>
      <c r="L7" s="88">
        <f t="shared" si="0"/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 x14ac:dyDescent="0.25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1">J9</f>
        <v>42</v>
      </c>
      <c r="K8" s="35">
        <f t="shared" ref="K8:L13" si="2">K9</f>
        <v>45</v>
      </c>
      <c r="L8" s="35">
        <f t="shared" si="2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 x14ac:dyDescent="0.25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1"/>
        <v>42</v>
      </c>
      <c r="K9" s="35">
        <f t="shared" si="2"/>
        <v>45</v>
      </c>
      <c r="L9" s="35">
        <f t="shared" si="2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 x14ac:dyDescent="0.25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1"/>
        <v>42</v>
      </c>
      <c r="K10" s="35">
        <f t="shared" si="2"/>
        <v>45</v>
      </c>
      <c r="L10" s="35">
        <f t="shared" si="2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 x14ac:dyDescent="0.25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1"/>
        <v>42</v>
      </c>
      <c r="K11" s="35">
        <f t="shared" si="2"/>
        <v>45</v>
      </c>
      <c r="L11" s="35">
        <f t="shared" si="2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 x14ac:dyDescent="0.25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1"/>
        <v>42</v>
      </c>
      <c r="K12" s="35">
        <f t="shared" si="2"/>
        <v>45</v>
      </c>
      <c r="L12" s="35">
        <f t="shared" si="2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 x14ac:dyDescent="0.25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1"/>
        <v>42</v>
      </c>
      <c r="K13" s="35">
        <f t="shared" si="2"/>
        <v>45</v>
      </c>
      <c r="L13" s="35">
        <f t="shared" si="2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 x14ac:dyDescent="0.25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2'!J72</f>
        <v>42</v>
      </c>
      <c r="K14" s="88">
        <f>'Прил 2'!K72</f>
        <v>45</v>
      </c>
      <c r="L14" s="88">
        <f>'Прил 2'!L72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 x14ac:dyDescent="0.25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0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 x14ac:dyDescent="0.25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3"/>
        <v>2</v>
      </c>
      <c r="K16" s="35">
        <f t="shared" si="4"/>
        <v>0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 x14ac:dyDescent="0.25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3"/>
        <v>2</v>
      </c>
      <c r="K17" s="35">
        <f t="shared" si="4"/>
        <v>0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 x14ac:dyDescent="0.25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3"/>
        <v>2</v>
      </c>
      <c r="K18" s="35">
        <f t="shared" si="4"/>
        <v>0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 x14ac:dyDescent="0.25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3"/>
        <v>2</v>
      </c>
      <c r="K19" s="35">
        <f t="shared" si="4"/>
        <v>0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 x14ac:dyDescent="0.25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0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 x14ac:dyDescent="0.25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2'!J45</f>
        <v>2</v>
      </c>
      <c r="K21" s="88">
        <f>'Прил 2'!K45</f>
        <v>0</v>
      </c>
      <c r="L21" s="88">
        <f>'Прил 2'!L45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 x14ac:dyDescent="0.25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591.12260000000003</v>
      </c>
      <c r="K22" s="35">
        <f t="shared" ref="K22:L27" si="6">K23</f>
        <v>527.70000000000005</v>
      </c>
      <c r="L22" s="35">
        <f t="shared" si="6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 x14ac:dyDescent="0.25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5"/>
        <v>591.12260000000003</v>
      </c>
      <c r="K23" s="35">
        <f t="shared" si="6"/>
        <v>527.70000000000005</v>
      </c>
      <c r="L23" s="35">
        <f t="shared" si="6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 x14ac:dyDescent="0.25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5"/>
        <v>591.12260000000003</v>
      </c>
      <c r="K24" s="35">
        <f t="shared" si="6"/>
        <v>527.70000000000005</v>
      </c>
      <c r="L24" s="35">
        <f t="shared" si="6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 x14ac:dyDescent="0.25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5"/>
        <v>591.12260000000003</v>
      </c>
      <c r="K25" s="35">
        <f t="shared" si="6"/>
        <v>527.70000000000005</v>
      </c>
      <c r="L25" s="35">
        <f t="shared" si="6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 x14ac:dyDescent="0.25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5"/>
        <v>591.12260000000003</v>
      </c>
      <c r="K26" s="35">
        <f t="shared" si="6"/>
        <v>527.70000000000005</v>
      </c>
      <c r="L26" s="35">
        <f t="shared" si="6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 x14ac:dyDescent="0.25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5"/>
        <v>591.12260000000003</v>
      </c>
      <c r="K27" s="35">
        <f t="shared" si="6"/>
        <v>527.70000000000005</v>
      </c>
      <c r="L27" s="35">
        <f t="shared" si="6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 x14ac:dyDescent="0.25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2'!J83</f>
        <v>591.12260000000003</v>
      </c>
      <c r="K28" s="35">
        <f>'Прил 2'!K83</f>
        <v>527.70000000000005</v>
      </c>
      <c r="L28" s="35">
        <f>'Прил 2'!L83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 x14ac:dyDescent="0.25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56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 x14ac:dyDescent="0.25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7"/>
        <v>56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 x14ac:dyDescent="0.25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7"/>
        <v>56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 x14ac:dyDescent="0.25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7"/>
        <v>56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 x14ac:dyDescent="0.25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7"/>
        <v>56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 x14ac:dyDescent="0.25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7"/>
        <v>56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 x14ac:dyDescent="0.25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2'!J84</f>
        <v>56</v>
      </c>
      <c r="K35" s="35">
        <f>'Прил 2'!K84</f>
        <v>0</v>
      </c>
      <c r="L35" s="35">
        <f>'Прил 2'!L84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 x14ac:dyDescent="0.25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 x14ac:dyDescent="0.25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9"/>
        <v>0.5</v>
      </c>
      <c r="K37" s="35">
        <f t="shared" si="10"/>
        <v>0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 x14ac:dyDescent="0.25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9"/>
        <v>0.5</v>
      </c>
      <c r="K38" s="35">
        <f t="shared" si="10"/>
        <v>0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 x14ac:dyDescent="0.25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9"/>
        <v>0.5</v>
      </c>
      <c r="K39" s="35">
        <f t="shared" si="10"/>
        <v>0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 x14ac:dyDescent="0.25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 x14ac:dyDescent="0.25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9"/>
        <v>0.5</v>
      </c>
      <c r="K41" s="35">
        <f t="shared" si="10"/>
        <v>0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 x14ac:dyDescent="0.25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2'!J77</f>
        <v>0.5</v>
      </c>
      <c r="K42" s="88">
        <f>'Прил 2'!K77</f>
        <v>0</v>
      </c>
      <c r="L42" s="88">
        <f>'Прил 2'!L77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 x14ac:dyDescent="0.25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 x14ac:dyDescent="0.25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1"/>
        <v>0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 x14ac:dyDescent="0.25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1"/>
        <v>0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 x14ac:dyDescent="0.25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1"/>
        <v>0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 x14ac:dyDescent="0.25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1"/>
        <v>0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 x14ac:dyDescent="0.25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1"/>
        <v>0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 x14ac:dyDescent="0.25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2'!J52</f>
        <v>0</v>
      </c>
      <c r="K49" s="88">
        <f>'Прил 2'!K52</f>
        <v>0</v>
      </c>
      <c r="L49" s="88">
        <f>'Прил 2'!L52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31.5" customHeight="1" x14ac:dyDescent="0.25">
      <c r="A50" s="73" t="s">
        <v>231</v>
      </c>
      <c r="B50" s="6" t="s">
        <v>228</v>
      </c>
      <c r="C50" s="7"/>
      <c r="D50" s="7"/>
      <c r="E50" s="7"/>
      <c r="F50" s="98"/>
      <c r="G50" s="83"/>
      <c r="H50" s="83"/>
      <c r="I50" s="83"/>
      <c r="J50" s="35">
        <f t="shared" ref="J50:J55" si="13">J51</f>
        <v>0.5</v>
      </c>
      <c r="K50" s="35">
        <f t="shared" ref="K50:L55" si="14">K51</f>
        <v>0.5</v>
      </c>
      <c r="L50" s="35">
        <f t="shared" si="14"/>
        <v>0.5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4.5" customHeight="1" x14ac:dyDescent="0.25">
      <c r="A51" s="73" t="s">
        <v>229</v>
      </c>
      <c r="B51" s="6" t="s">
        <v>228</v>
      </c>
      <c r="C51" s="7" t="s">
        <v>35</v>
      </c>
      <c r="D51" s="7" t="s">
        <v>35</v>
      </c>
      <c r="E51" s="7" t="s">
        <v>230</v>
      </c>
      <c r="F51" s="98"/>
      <c r="G51" s="83"/>
      <c r="H51" s="83"/>
      <c r="I51" s="83"/>
      <c r="J51" s="35">
        <f t="shared" si="13"/>
        <v>0.5</v>
      </c>
      <c r="K51" s="35">
        <f t="shared" si="14"/>
        <v>0.5</v>
      </c>
      <c r="L51" s="35">
        <f t="shared" si="14"/>
        <v>0.5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36" customHeight="1" x14ac:dyDescent="0.25">
      <c r="A52" s="73" t="s">
        <v>104</v>
      </c>
      <c r="B52" s="6" t="s">
        <v>228</v>
      </c>
      <c r="C52" s="6" t="s">
        <v>35</v>
      </c>
      <c r="D52" s="6" t="s">
        <v>37</v>
      </c>
      <c r="E52" s="6" t="s">
        <v>230</v>
      </c>
      <c r="F52" s="6" t="s">
        <v>106</v>
      </c>
      <c r="G52" s="83"/>
      <c r="H52" s="83"/>
      <c r="I52" s="83"/>
      <c r="J52" s="35">
        <f t="shared" si="13"/>
        <v>0.5</v>
      </c>
      <c r="K52" s="35">
        <f t="shared" si="14"/>
        <v>0.5</v>
      </c>
      <c r="L52" s="35">
        <f t="shared" si="14"/>
        <v>0.5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" customHeight="1" x14ac:dyDescent="0.25">
      <c r="A53" s="73" t="s">
        <v>105</v>
      </c>
      <c r="B53" s="6" t="s">
        <v>228</v>
      </c>
      <c r="C53" s="6" t="s">
        <v>35</v>
      </c>
      <c r="D53" s="6" t="s">
        <v>37</v>
      </c>
      <c r="E53" s="6" t="s">
        <v>230</v>
      </c>
      <c r="F53" s="6" t="s">
        <v>107</v>
      </c>
      <c r="G53" s="83"/>
      <c r="H53" s="83"/>
      <c r="I53" s="83"/>
      <c r="J53" s="35">
        <f t="shared" si="13"/>
        <v>0.5</v>
      </c>
      <c r="K53" s="35">
        <f t="shared" si="14"/>
        <v>0.5</v>
      </c>
      <c r="L53" s="35">
        <f t="shared" si="14"/>
        <v>0.5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17.25" customHeight="1" x14ac:dyDescent="0.25">
      <c r="A54" s="118" t="s">
        <v>16</v>
      </c>
      <c r="B54" s="6" t="s">
        <v>228</v>
      </c>
      <c r="C54" s="6" t="s">
        <v>35</v>
      </c>
      <c r="D54" s="6" t="s">
        <v>37</v>
      </c>
      <c r="E54" s="6" t="s">
        <v>230</v>
      </c>
      <c r="F54" s="6" t="s">
        <v>107</v>
      </c>
      <c r="G54" s="7" t="s">
        <v>17</v>
      </c>
      <c r="H54" s="83"/>
      <c r="I54" s="83"/>
      <c r="J54" s="35">
        <f t="shared" si="13"/>
        <v>0.5</v>
      </c>
      <c r="K54" s="35">
        <f t="shared" si="14"/>
        <v>0.5</v>
      </c>
      <c r="L54" s="35">
        <f t="shared" si="14"/>
        <v>0.5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 x14ac:dyDescent="0.25">
      <c r="A55" s="118" t="s">
        <v>210</v>
      </c>
      <c r="B55" s="6" t="s">
        <v>228</v>
      </c>
      <c r="C55" s="6" t="s">
        <v>35</v>
      </c>
      <c r="D55" s="6" t="s">
        <v>37</v>
      </c>
      <c r="E55" s="6" t="s">
        <v>230</v>
      </c>
      <c r="F55" s="6" t="s">
        <v>107</v>
      </c>
      <c r="G55" s="7" t="s">
        <v>17</v>
      </c>
      <c r="H55" s="7" t="s">
        <v>32</v>
      </c>
      <c r="I55" s="83"/>
      <c r="J55" s="35">
        <f t="shared" si="13"/>
        <v>0.5</v>
      </c>
      <c r="K55" s="35">
        <f t="shared" si="14"/>
        <v>0.5</v>
      </c>
      <c r="L55" s="35">
        <f t="shared" si="14"/>
        <v>0.5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40.5" customHeight="1" x14ac:dyDescent="0.25">
      <c r="A56" s="120" t="s">
        <v>73</v>
      </c>
      <c r="B56" s="182" t="s">
        <v>228</v>
      </c>
      <c r="C56" s="66" t="s">
        <v>35</v>
      </c>
      <c r="D56" s="83" t="s">
        <v>37</v>
      </c>
      <c r="E56" s="94">
        <v>42300</v>
      </c>
      <c r="F56" s="66" t="s">
        <v>107</v>
      </c>
      <c r="G56" s="210" t="s">
        <v>17</v>
      </c>
      <c r="H56" s="211" t="s">
        <v>32</v>
      </c>
      <c r="I56" s="83" t="s">
        <v>93</v>
      </c>
      <c r="J56" s="88">
        <f>'Прил 2'!J56</f>
        <v>0.5</v>
      </c>
      <c r="K56" s="88">
        <f>'Прил 2'!K56</f>
        <v>0.5</v>
      </c>
      <c r="L56" s="88">
        <f>'Прил 2'!L56</f>
        <v>0.5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ht="20.25" customHeight="1" x14ac:dyDescent="0.25">
      <c r="A57" s="70" t="s">
        <v>147</v>
      </c>
      <c r="B57" s="6" t="s">
        <v>34</v>
      </c>
      <c r="C57" s="6"/>
      <c r="D57" s="7"/>
      <c r="E57" s="7"/>
      <c r="F57" s="7"/>
      <c r="G57" s="6"/>
      <c r="H57" s="6"/>
      <c r="I57" s="117"/>
      <c r="J57" s="35">
        <f>J58+J71</f>
        <v>1522.0674800000002</v>
      </c>
      <c r="K57" s="35">
        <f>K58+K71</f>
        <v>968.74120999999991</v>
      </c>
      <c r="L57" s="35">
        <f>L58+L71</f>
        <v>962.88945000000012</v>
      </c>
    </row>
    <row r="58" spans="1:43" ht="15.75" x14ac:dyDescent="0.25">
      <c r="A58" s="118" t="s">
        <v>139</v>
      </c>
      <c r="B58" s="6">
        <v>65</v>
      </c>
      <c r="C58" s="6">
        <v>1</v>
      </c>
      <c r="D58" s="66"/>
      <c r="E58" s="66"/>
      <c r="F58" s="66"/>
      <c r="G58" s="6"/>
      <c r="H58" s="6"/>
      <c r="I58" s="117"/>
      <c r="J58" s="35">
        <f>J59+J65</f>
        <v>437.9</v>
      </c>
      <c r="K58" s="35">
        <f t="shared" ref="K58:L58" si="15">K59</f>
        <v>356.8</v>
      </c>
      <c r="L58" s="35">
        <f t="shared" si="15"/>
        <v>356.8</v>
      </c>
    </row>
    <row r="59" spans="1:43" ht="31.5" x14ac:dyDescent="0.25">
      <c r="A59" s="118" t="s">
        <v>36</v>
      </c>
      <c r="B59" s="7" t="s">
        <v>34</v>
      </c>
      <c r="C59" s="7" t="s">
        <v>24</v>
      </c>
      <c r="D59" s="7" t="s">
        <v>37</v>
      </c>
      <c r="E59" s="7" t="s">
        <v>38</v>
      </c>
      <c r="F59" s="7"/>
      <c r="G59" s="7"/>
      <c r="H59" s="7"/>
      <c r="I59" s="7"/>
      <c r="J59" s="35">
        <f>J62</f>
        <v>437.9</v>
      </c>
      <c r="K59" s="35">
        <f>K62</f>
        <v>356.8</v>
      </c>
      <c r="L59" s="35">
        <f>L62</f>
        <v>356.8</v>
      </c>
    </row>
    <row r="60" spans="1:43" ht="63" x14ac:dyDescent="0.25">
      <c r="A60" s="74" t="s">
        <v>108</v>
      </c>
      <c r="B60" s="6">
        <v>65</v>
      </c>
      <c r="C60" s="6">
        <v>1</v>
      </c>
      <c r="D60" s="7" t="s">
        <v>37</v>
      </c>
      <c r="E60" s="6">
        <v>41150</v>
      </c>
      <c r="F60" s="7" t="s">
        <v>110</v>
      </c>
      <c r="G60" s="7"/>
      <c r="H60" s="7"/>
      <c r="I60" s="7"/>
      <c r="J60" s="35">
        <f>J61</f>
        <v>437.9</v>
      </c>
      <c r="K60" s="35">
        <f t="shared" ref="K60:L60" si="16">K61</f>
        <v>356.8</v>
      </c>
      <c r="L60" s="35">
        <f t="shared" si="16"/>
        <v>356.8</v>
      </c>
    </row>
    <row r="61" spans="1:43" ht="31.5" x14ac:dyDescent="0.25">
      <c r="A61" s="74" t="s">
        <v>109</v>
      </c>
      <c r="B61" s="6">
        <v>65</v>
      </c>
      <c r="C61" s="6">
        <v>1</v>
      </c>
      <c r="D61" s="7" t="s">
        <v>37</v>
      </c>
      <c r="E61" s="6">
        <v>41150</v>
      </c>
      <c r="F61" s="7" t="s">
        <v>111</v>
      </c>
      <c r="G61" s="7"/>
      <c r="H61" s="7"/>
      <c r="I61" s="7"/>
      <c r="J61" s="35">
        <f>J62</f>
        <v>437.9</v>
      </c>
      <c r="K61" s="35">
        <f t="shared" ref="K61:L61" si="17">K62</f>
        <v>356.8</v>
      </c>
      <c r="L61" s="35">
        <f t="shared" si="17"/>
        <v>356.8</v>
      </c>
    </row>
    <row r="62" spans="1:43" ht="15.75" x14ac:dyDescent="0.25">
      <c r="A62" s="118" t="s">
        <v>16</v>
      </c>
      <c r="B62" s="6">
        <v>65</v>
      </c>
      <c r="C62" s="6">
        <v>1</v>
      </c>
      <c r="D62" s="7" t="s">
        <v>37</v>
      </c>
      <c r="E62" s="6">
        <v>41150</v>
      </c>
      <c r="F62" s="6" t="s">
        <v>111</v>
      </c>
      <c r="G62" s="6" t="s">
        <v>17</v>
      </c>
      <c r="H62" s="6"/>
      <c r="I62" s="7"/>
      <c r="J62" s="35">
        <f>J63</f>
        <v>437.9</v>
      </c>
      <c r="K62" s="35">
        <f t="shared" ref="K62:L63" si="18">K63</f>
        <v>356.8</v>
      </c>
      <c r="L62" s="35">
        <f t="shared" si="18"/>
        <v>356.8</v>
      </c>
    </row>
    <row r="63" spans="1:43" ht="31.5" x14ac:dyDescent="0.25">
      <c r="A63" s="118" t="s">
        <v>33</v>
      </c>
      <c r="B63" s="6">
        <v>65</v>
      </c>
      <c r="C63" s="6">
        <v>1</v>
      </c>
      <c r="D63" s="7" t="s">
        <v>37</v>
      </c>
      <c r="E63" s="6">
        <v>41150</v>
      </c>
      <c r="F63" s="6" t="s">
        <v>111</v>
      </c>
      <c r="G63" s="6" t="s">
        <v>17</v>
      </c>
      <c r="H63" s="6" t="s">
        <v>28</v>
      </c>
      <c r="I63" s="7"/>
      <c r="J63" s="35">
        <f>J64</f>
        <v>437.9</v>
      </c>
      <c r="K63" s="35">
        <f t="shared" si="18"/>
        <v>356.8</v>
      </c>
      <c r="L63" s="35">
        <f t="shared" si="18"/>
        <v>356.8</v>
      </c>
    </row>
    <row r="64" spans="1:43" ht="31.5" x14ac:dyDescent="0.25">
      <c r="A64" s="120" t="s">
        <v>73</v>
      </c>
      <c r="B64" s="66">
        <v>65</v>
      </c>
      <c r="C64" s="66">
        <v>1</v>
      </c>
      <c r="D64" s="83" t="s">
        <v>37</v>
      </c>
      <c r="E64" s="66" t="s">
        <v>38</v>
      </c>
      <c r="F64" s="66" t="s">
        <v>111</v>
      </c>
      <c r="G64" s="66" t="s">
        <v>17</v>
      </c>
      <c r="H64" s="66" t="s">
        <v>28</v>
      </c>
      <c r="I64" s="83" t="s">
        <v>93</v>
      </c>
      <c r="J64" s="88">
        <f>'Прил 2'!J15</f>
        <v>437.9</v>
      </c>
      <c r="K64" s="88">
        <f>'Прил 2'!K15</f>
        <v>356.8</v>
      </c>
      <c r="L64" s="88">
        <f>'Прил 2'!L15</f>
        <v>356.8</v>
      </c>
    </row>
    <row r="65" spans="1:12" ht="47.25" x14ac:dyDescent="0.25">
      <c r="A65" s="8" t="s">
        <v>198</v>
      </c>
      <c r="B65" s="90" t="s">
        <v>34</v>
      </c>
      <c r="C65" s="6" t="s">
        <v>24</v>
      </c>
      <c r="D65" s="7" t="s">
        <v>37</v>
      </c>
      <c r="E65" s="71" t="s">
        <v>199</v>
      </c>
      <c r="F65" s="6"/>
      <c r="G65" s="6"/>
      <c r="H65" s="6"/>
      <c r="I65" s="7"/>
      <c r="J65" s="35">
        <f>J66</f>
        <v>0</v>
      </c>
      <c r="K65" s="35">
        <f t="shared" ref="K65:L69" si="19">K66</f>
        <v>0</v>
      </c>
      <c r="L65" s="35">
        <f t="shared" si="19"/>
        <v>0</v>
      </c>
    </row>
    <row r="66" spans="1:12" ht="63" x14ac:dyDescent="0.25">
      <c r="A66" s="175" t="s">
        <v>108</v>
      </c>
      <c r="B66" s="90" t="s">
        <v>34</v>
      </c>
      <c r="C66" s="6" t="s">
        <v>24</v>
      </c>
      <c r="D66" s="7" t="s">
        <v>37</v>
      </c>
      <c r="E66" s="71" t="s">
        <v>199</v>
      </c>
      <c r="F66" s="6" t="s">
        <v>110</v>
      </c>
      <c r="G66" s="6"/>
      <c r="H66" s="6"/>
      <c r="I66" s="7"/>
      <c r="J66" s="35">
        <f>J67</f>
        <v>0</v>
      </c>
      <c r="K66" s="35">
        <f t="shared" si="19"/>
        <v>0</v>
      </c>
      <c r="L66" s="35">
        <f t="shared" si="19"/>
        <v>0</v>
      </c>
    </row>
    <row r="67" spans="1:12" ht="31.5" x14ac:dyDescent="0.25">
      <c r="A67" s="175" t="s">
        <v>109</v>
      </c>
      <c r="B67" s="90" t="s">
        <v>34</v>
      </c>
      <c r="C67" s="6" t="s">
        <v>24</v>
      </c>
      <c r="D67" s="7" t="s">
        <v>37</v>
      </c>
      <c r="E67" s="71" t="s">
        <v>199</v>
      </c>
      <c r="F67" s="6" t="s">
        <v>111</v>
      </c>
      <c r="G67" s="6"/>
      <c r="H67" s="6"/>
      <c r="I67" s="7"/>
      <c r="J67" s="35">
        <f>J68</f>
        <v>0</v>
      </c>
      <c r="K67" s="35">
        <f t="shared" si="19"/>
        <v>0</v>
      </c>
      <c r="L67" s="35">
        <f t="shared" si="19"/>
        <v>0</v>
      </c>
    </row>
    <row r="68" spans="1:12" ht="15.75" x14ac:dyDescent="0.25">
      <c r="A68" s="178" t="s">
        <v>16</v>
      </c>
      <c r="B68" s="90" t="s">
        <v>34</v>
      </c>
      <c r="C68" s="6" t="s">
        <v>24</v>
      </c>
      <c r="D68" s="7" t="s">
        <v>37</v>
      </c>
      <c r="E68" s="71" t="s">
        <v>199</v>
      </c>
      <c r="F68" s="6" t="s">
        <v>111</v>
      </c>
      <c r="G68" s="6" t="s">
        <v>17</v>
      </c>
      <c r="H68" s="6"/>
      <c r="I68" s="7"/>
      <c r="J68" s="35">
        <f>J69</f>
        <v>0</v>
      </c>
      <c r="K68" s="35">
        <f t="shared" si="19"/>
        <v>0</v>
      </c>
      <c r="L68" s="35">
        <f t="shared" si="19"/>
        <v>0</v>
      </c>
    </row>
    <row r="69" spans="1:12" ht="31.5" x14ac:dyDescent="0.25">
      <c r="A69" s="178" t="s">
        <v>33</v>
      </c>
      <c r="B69" s="90" t="s">
        <v>34</v>
      </c>
      <c r="C69" s="6" t="s">
        <v>24</v>
      </c>
      <c r="D69" s="7" t="s">
        <v>37</v>
      </c>
      <c r="E69" s="71" t="s">
        <v>199</v>
      </c>
      <c r="F69" s="6" t="s">
        <v>111</v>
      </c>
      <c r="G69" s="6" t="s">
        <v>17</v>
      </c>
      <c r="H69" s="6" t="s">
        <v>28</v>
      </c>
      <c r="I69" s="7"/>
      <c r="J69" s="35">
        <f>J70</f>
        <v>0</v>
      </c>
      <c r="K69" s="35">
        <f t="shared" si="19"/>
        <v>0</v>
      </c>
      <c r="L69" s="35">
        <f t="shared" si="19"/>
        <v>0</v>
      </c>
    </row>
    <row r="70" spans="1:12" ht="31.5" x14ac:dyDescent="0.25">
      <c r="A70" s="120" t="s">
        <v>73</v>
      </c>
      <c r="B70" s="89" t="s">
        <v>34</v>
      </c>
      <c r="C70" s="66" t="s">
        <v>24</v>
      </c>
      <c r="D70" s="83" t="s">
        <v>37</v>
      </c>
      <c r="E70" s="69" t="s">
        <v>199</v>
      </c>
      <c r="F70" s="66" t="s">
        <v>111</v>
      </c>
      <c r="G70" s="66" t="s">
        <v>17</v>
      </c>
      <c r="H70" s="66" t="s">
        <v>28</v>
      </c>
      <c r="I70" s="83" t="s">
        <v>93</v>
      </c>
      <c r="J70" s="88">
        <f>'Прил 2'!J18</f>
        <v>0</v>
      </c>
      <c r="K70" s="88">
        <f>'Прил 2'!K18</f>
        <v>0</v>
      </c>
      <c r="L70" s="88">
        <f>'Прил 2'!L18</f>
        <v>0</v>
      </c>
    </row>
    <row r="71" spans="1:12" ht="31.5" x14ac:dyDescent="0.25">
      <c r="A71" s="118" t="s">
        <v>144</v>
      </c>
      <c r="B71" s="6" t="s">
        <v>34</v>
      </c>
      <c r="C71" s="6" t="s">
        <v>25</v>
      </c>
      <c r="D71" s="7"/>
      <c r="E71" s="6"/>
      <c r="F71" s="6"/>
      <c r="G71" s="6"/>
      <c r="H71" s="6"/>
      <c r="I71" s="7"/>
      <c r="J71" s="35">
        <f>J72+J78+J89</f>
        <v>1084.1674800000001</v>
      </c>
      <c r="K71" s="35">
        <f t="shared" ref="K71:L71" si="20">K72+K78</f>
        <v>611.94120999999996</v>
      </c>
      <c r="L71" s="35">
        <f t="shared" si="20"/>
        <v>606.08945000000006</v>
      </c>
    </row>
    <row r="72" spans="1:12" ht="30.75" customHeight="1" x14ac:dyDescent="0.25">
      <c r="A72" s="118" t="s">
        <v>39</v>
      </c>
      <c r="B72" s="6" t="s">
        <v>34</v>
      </c>
      <c r="C72" s="6" t="s">
        <v>25</v>
      </c>
      <c r="D72" s="7" t="s">
        <v>37</v>
      </c>
      <c r="E72" s="6" t="s">
        <v>40</v>
      </c>
      <c r="F72" s="6"/>
      <c r="G72" s="6"/>
      <c r="H72" s="6"/>
      <c r="I72" s="7"/>
      <c r="J72" s="35">
        <f>J73</f>
        <v>683.5</v>
      </c>
      <c r="K72" s="35">
        <f>K75</f>
        <v>531.94120999999996</v>
      </c>
      <c r="L72" s="35">
        <f>L75</f>
        <v>526.08945000000006</v>
      </c>
    </row>
    <row r="73" spans="1:12" ht="67.900000000000006" customHeight="1" x14ac:dyDescent="0.25">
      <c r="A73" s="74" t="s">
        <v>108</v>
      </c>
      <c r="B73" s="6" t="s">
        <v>34</v>
      </c>
      <c r="C73" s="6" t="s">
        <v>25</v>
      </c>
      <c r="D73" s="7" t="s">
        <v>37</v>
      </c>
      <c r="E73" s="6" t="s">
        <v>40</v>
      </c>
      <c r="F73" s="6" t="s">
        <v>110</v>
      </c>
      <c r="G73" s="6"/>
      <c r="H73" s="6"/>
      <c r="I73" s="7"/>
      <c r="J73" s="35">
        <f>J74</f>
        <v>683.5</v>
      </c>
      <c r="K73" s="35">
        <f t="shared" ref="K73:L73" si="21">K74</f>
        <v>531.94120999999996</v>
      </c>
      <c r="L73" s="35">
        <f t="shared" si="21"/>
        <v>526.08945000000006</v>
      </c>
    </row>
    <row r="74" spans="1:12" ht="30.75" customHeight="1" x14ac:dyDescent="0.25">
      <c r="A74" s="74" t="s">
        <v>109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111</v>
      </c>
      <c r="G74" s="6"/>
      <c r="H74" s="6"/>
      <c r="I74" s="7"/>
      <c r="J74" s="35">
        <f>J75</f>
        <v>683.5</v>
      </c>
      <c r="K74" s="35">
        <f t="shared" ref="K74:L74" si="22">K75</f>
        <v>531.94120999999996</v>
      </c>
      <c r="L74" s="35">
        <f t="shared" si="22"/>
        <v>526.08945000000006</v>
      </c>
    </row>
    <row r="75" spans="1:12" ht="15.75" x14ac:dyDescent="0.25">
      <c r="A75" s="118" t="s">
        <v>16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111</v>
      </c>
      <c r="G75" s="6" t="s">
        <v>17</v>
      </c>
      <c r="H75" s="6"/>
      <c r="I75" s="7"/>
      <c r="J75" s="35">
        <f>J76</f>
        <v>683.5</v>
      </c>
      <c r="K75" s="35">
        <f t="shared" ref="K75:L76" si="23">K76</f>
        <v>531.94120999999996</v>
      </c>
      <c r="L75" s="35">
        <f t="shared" si="23"/>
        <v>526.08945000000006</v>
      </c>
    </row>
    <row r="76" spans="1:12" ht="54.6" customHeight="1" x14ac:dyDescent="0.25">
      <c r="A76" s="118" t="s">
        <v>65</v>
      </c>
      <c r="B76" s="6" t="s">
        <v>34</v>
      </c>
      <c r="C76" s="7" t="s">
        <v>25</v>
      </c>
      <c r="D76" s="7" t="s">
        <v>37</v>
      </c>
      <c r="E76" s="7">
        <v>41110</v>
      </c>
      <c r="F76" s="7" t="s">
        <v>111</v>
      </c>
      <c r="G76" s="7" t="s">
        <v>17</v>
      </c>
      <c r="H76" s="7" t="s">
        <v>18</v>
      </c>
      <c r="I76" s="7"/>
      <c r="J76" s="35">
        <f>J77</f>
        <v>683.5</v>
      </c>
      <c r="K76" s="35">
        <f t="shared" si="23"/>
        <v>531.94120999999996</v>
      </c>
      <c r="L76" s="35">
        <f t="shared" si="23"/>
        <v>526.08945000000006</v>
      </c>
    </row>
    <row r="77" spans="1:12" ht="31.5" x14ac:dyDescent="0.25">
      <c r="A77" s="120" t="s">
        <v>73</v>
      </c>
      <c r="B77" s="66" t="s">
        <v>34</v>
      </c>
      <c r="C77" s="83" t="s">
        <v>25</v>
      </c>
      <c r="D77" s="83" t="s">
        <v>37</v>
      </c>
      <c r="E77" s="83" t="s">
        <v>40</v>
      </c>
      <c r="F77" s="83" t="s">
        <v>111</v>
      </c>
      <c r="G77" s="66" t="s">
        <v>17</v>
      </c>
      <c r="H77" s="66" t="s">
        <v>18</v>
      </c>
      <c r="I77" s="83" t="s">
        <v>93</v>
      </c>
      <c r="J77" s="88">
        <f>'Прил 2'!J24</f>
        <v>683.5</v>
      </c>
      <c r="K77" s="88">
        <f>'Прил 2'!K24</f>
        <v>531.94120999999996</v>
      </c>
      <c r="L77" s="88">
        <f>'Прил 2'!L24</f>
        <v>526.08945000000006</v>
      </c>
    </row>
    <row r="78" spans="1:12" ht="31.5" x14ac:dyDescent="0.25">
      <c r="A78" s="73" t="s">
        <v>234</v>
      </c>
      <c r="B78" s="7" t="s">
        <v>34</v>
      </c>
      <c r="C78" s="7" t="s">
        <v>25</v>
      </c>
      <c r="D78" s="7" t="s">
        <v>37</v>
      </c>
      <c r="E78" s="7" t="s">
        <v>41</v>
      </c>
      <c r="F78" s="7"/>
      <c r="G78" s="6"/>
      <c r="H78" s="6"/>
      <c r="I78" s="7"/>
      <c r="J78" s="35">
        <f>J81+J84</f>
        <v>400.66748000000001</v>
      </c>
      <c r="K78" s="35">
        <f t="shared" ref="K78:L78" si="24">K81+K84</f>
        <v>80</v>
      </c>
      <c r="L78" s="35">
        <f t="shared" si="24"/>
        <v>80</v>
      </c>
    </row>
    <row r="79" spans="1:12" ht="31.5" x14ac:dyDescent="0.25">
      <c r="A79" s="73" t="s">
        <v>104</v>
      </c>
      <c r="B79" s="6" t="s">
        <v>34</v>
      </c>
      <c r="C79" s="7" t="s">
        <v>25</v>
      </c>
      <c r="D79" s="7" t="s">
        <v>37</v>
      </c>
      <c r="E79" s="7" t="s">
        <v>41</v>
      </c>
      <c r="F79" s="7" t="s">
        <v>106</v>
      </c>
      <c r="G79" s="6"/>
      <c r="H79" s="6"/>
      <c r="I79" s="7"/>
      <c r="J79" s="35">
        <f>J80</f>
        <v>370.66748000000001</v>
      </c>
      <c r="K79" s="35">
        <f t="shared" ref="K79:L79" si="25">K80</f>
        <v>50</v>
      </c>
      <c r="L79" s="35">
        <f t="shared" si="25"/>
        <v>50</v>
      </c>
    </row>
    <row r="80" spans="1:12" ht="31.5" x14ac:dyDescent="0.25">
      <c r="A80" s="73" t="s">
        <v>105</v>
      </c>
      <c r="B80" s="6" t="s">
        <v>34</v>
      </c>
      <c r="C80" s="7" t="s">
        <v>25</v>
      </c>
      <c r="D80" s="7" t="s">
        <v>37</v>
      </c>
      <c r="E80" s="7" t="s">
        <v>41</v>
      </c>
      <c r="F80" s="7" t="s">
        <v>107</v>
      </c>
      <c r="G80" s="6"/>
      <c r="H80" s="6"/>
      <c r="I80" s="7"/>
      <c r="J80" s="35">
        <f>J81</f>
        <v>370.66748000000001</v>
      </c>
      <c r="K80" s="35">
        <f t="shared" ref="K80:L80" si="26">K81</f>
        <v>50</v>
      </c>
      <c r="L80" s="35">
        <f t="shared" si="26"/>
        <v>50</v>
      </c>
    </row>
    <row r="81" spans="1:12" ht="15.75" x14ac:dyDescent="0.25">
      <c r="A81" s="118" t="s">
        <v>16</v>
      </c>
      <c r="B81" s="6" t="s">
        <v>34</v>
      </c>
      <c r="C81" s="7" t="s">
        <v>25</v>
      </c>
      <c r="D81" s="7" t="s">
        <v>37</v>
      </c>
      <c r="E81" s="7" t="s">
        <v>41</v>
      </c>
      <c r="F81" s="7" t="s">
        <v>107</v>
      </c>
      <c r="G81" s="6" t="s">
        <v>17</v>
      </c>
      <c r="H81" s="6"/>
      <c r="I81" s="7"/>
      <c r="J81" s="35">
        <f>J82</f>
        <v>370.66748000000001</v>
      </c>
      <c r="K81" s="35">
        <f t="shared" ref="K81:L82" si="27">K82</f>
        <v>50</v>
      </c>
      <c r="L81" s="35">
        <f t="shared" si="27"/>
        <v>50</v>
      </c>
    </row>
    <row r="82" spans="1:12" ht="52.15" customHeight="1" x14ac:dyDescent="0.25">
      <c r="A82" s="118" t="s">
        <v>65</v>
      </c>
      <c r="B82" s="6" t="s">
        <v>34</v>
      </c>
      <c r="C82" s="7" t="s">
        <v>25</v>
      </c>
      <c r="D82" s="7" t="s">
        <v>37</v>
      </c>
      <c r="E82" s="7" t="s">
        <v>41</v>
      </c>
      <c r="F82" s="7" t="s">
        <v>107</v>
      </c>
      <c r="G82" s="6" t="s">
        <v>17</v>
      </c>
      <c r="H82" s="6" t="s">
        <v>18</v>
      </c>
      <c r="I82" s="7"/>
      <c r="J82" s="35">
        <f>J83</f>
        <v>370.66748000000001</v>
      </c>
      <c r="K82" s="35">
        <f t="shared" si="27"/>
        <v>50</v>
      </c>
      <c r="L82" s="35">
        <f t="shared" si="27"/>
        <v>50</v>
      </c>
    </row>
    <row r="83" spans="1:12" ht="41.45" customHeight="1" x14ac:dyDescent="0.25">
      <c r="A83" s="120" t="s">
        <v>73</v>
      </c>
      <c r="B83" s="66" t="s">
        <v>34</v>
      </c>
      <c r="C83" s="83" t="s">
        <v>25</v>
      </c>
      <c r="D83" s="83" t="s">
        <v>37</v>
      </c>
      <c r="E83" s="83" t="s">
        <v>41</v>
      </c>
      <c r="F83" s="83" t="s">
        <v>107</v>
      </c>
      <c r="G83" s="66" t="s">
        <v>17</v>
      </c>
      <c r="H83" s="66" t="s">
        <v>18</v>
      </c>
      <c r="I83" s="83" t="s">
        <v>93</v>
      </c>
      <c r="J83" s="88">
        <f>'Прил 2'!J26</f>
        <v>370.66748000000001</v>
      </c>
      <c r="K83" s="88">
        <f>'Прил 2'!K26</f>
        <v>50</v>
      </c>
      <c r="L83" s="88">
        <f>'Прил 2'!L26</f>
        <v>50</v>
      </c>
    </row>
    <row r="84" spans="1:12" ht="31.5" x14ac:dyDescent="0.25">
      <c r="A84" s="73" t="s">
        <v>104</v>
      </c>
      <c r="B84" s="6" t="s">
        <v>34</v>
      </c>
      <c r="C84" s="7" t="s">
        <v>25</v>
      </c>
      <c r="D84" s="7" t="s">
        <v>37</v>
      </c>
      <c r="E84" s="7" t="s">
        <v>41</v>
      </c>
      <c r="F84" s="7" t="s">
        <v>113</v>
      </c>
      <c r="G84" s="6"/>
      <c r="H84" s="6"/>
      <c r="I84" s="7"/>
      <c r="J84" s="35">
        <f>J85</f>
        <v>30</v>
      </c>
      <c r="K84" s="35">
        <f>K85</f>
        <v>30</v>
      </c>
      <c r="L84" s="35">
        <f>L85</f>
        <v>30</v>
      </c>
    </row>
    <row r="85" spans="1:12" ht="31.5" x14ac:dyDescent="0.25">
      <c r="A85" s="73" t="s">
        <v>105</v>
      </c>
      <c r="B85" s="6" t="s">
        <v>34</v>
      </c>
      <c r="C85" s="7" t="s">
        <v>25</v>
      </c>
      <c r="D85" s="7" t="s">
        <v>37</v>
      </c>
      <c r="E85" s="7" t="s">
        <v>41</v>
      </c>
      <c r="F85" s="7" t="s">
        <v>117</v>
      </c>
      <c r="G85" s="6"/>
      <c r="H85" s="6"/>
      <c r="I85" s="7"/>
      <c r="J85" s="35">
        <f>J86</f>
        <v>30</v>
      </c>
      <c r="K85" s="35">
        <f t="shared" ref="K85:L87" si="28">K86</f>
        <v>30</v>
      </c>
      <c r="L85" s="35">
        <f t="shared" ref="L85" si="29">L86</f>
        <v>30</v>
      </c>
    </row>
    <row r="86" spans="1:12" ht="15.75" x14ac:dyDescent="0.25">
      <c r="A86" s="118" t="s">
        <v>16</v>
      </c>
      <c r="B86" s="6" t="s">
        <v>34</v>
      </c>
      <c r="C86" s="7" t="s">
        <v>25</v>
      </c>
      <c r="D86" s="7" t="s">
        <v>37</v>
      </c>
      <c r="E86" s="7" t="s">
        <v>41</v>
      </c>
      <c r="F86" s="7" t="s">
        <v>117</v>
      </c>
      <c r="G86" s="6" t="s">
        <v>17</v>
      </c>
      <c r="H86" s="6"/>
      <c r="I86" s="7"/>
      <c r="J86" s="35">
        <f>J87</f>
        <v>30</v>
      </c>
      <c r="K86" s="35">
        <f t="shared" si="28"/>
        <v>30</v>
      </c>
      <c r="L86" s="35">
        <f t="shared" si="28"/>
        <v>30</v>
      </c>
    </row>
    <row r="87" spans="1:12" ht="54.6" customHeight="1" x14ac:dyDescent="0.25">
      <c r="A87" s="118" t="s">
        <v>65</v>
      </c>
      <c r="B87" s="6" t="s">
        <v>34</v>
      </c>
      <c r="C87" s="7" t="s">
        <v>25</v>
      </c>
      <c r="D87" s="7" t="s">
        <v>37</v>
      </c>
      <c r="E87" s="7" t="s">
        <v>41</v>
      </c>
      <c r="F87" s="7" t="s">
        <v>117</v>
      </c>
      <c r="G87" s="6" t="s">
        <v>17</v>
      </c>
      <c r="H87" s="6" t="s">
        <v>18</v>
      </c>
      <c r="I87" s="7"/>
      <c r="J87" s="35">
        <f>J88</f>
        <v>30</v>
      </c>
      <c r="K87" s="35">
        <f t="shared" si="28"/>
        <v>30</v>
      </c>
      <c r="L87" s="35">
        <f t="shared" si="28"/>
        <v>30</v>
      </c>
    </row>
    <row r="88" spans="1:12" ht="36.6" customHeight="1" x14ac:dyDescent="0.25">
      <c r="A88" s="120" t="s">
        <v>73</v>
      </c>
      <c r="B88" s="66" t="s">
        <v>34</v>
      </c>
      <c r="C88" s="83" t="s">
        <v>25</v>
      </c>
      <c r="D88" s="83" t="s">
        <v>37</v>
      </c>
      <c r="E88" s="83" t="s">
        <v>41</v>
      </c>
      <c r="F88" s="83" t="s">
        <v>117</v>
      </c>
      <c r="G88" s="66" t="s">
        <v>17</v>
      </c>
      <c r="H88" s="66" t="s">
        <v>18</v>
      </c>
      <c r="I88" s="83" t="s">
        <v>93</v>
      </c>
      <c r="J88" s="88">
        <f>'Прил 2'!J29</f>
        <v>30</v>
      </c>
      <c r="K88" s="88">
        <f>'Прил 2'!K28</f>
        <v>30</v>
      </c>
      <c r="L88" s="88">
        <f>'Прил 2'!L28</f>
        <v>30</v>
      </c>
    </row>
    <row r="89" spans="1:12" ht="36.6" customHeight="1" x14ac:dyDescent="0.25">
      <c r="A89" s="8" t="s">
        <v>198</v>
      </c>
      <c r="B89" s="179" t="s">
        <v>34</v>
      </c>
      <c r="C89" s="173" t="s">
        <v>25</v>
      </c>
      <c r="D89" s="7" t="s">
        <v>37</v>
      </c>
      <c r="E89" s="85" t="s">
        <v>199</v>
      </c>
      <c r="F89" s="7"/>
      <c r="G89" s="180"/>
      <c r="H89" s="6"/>
      <c r="I89" s="181"/>
      <c r="J89" s="35">
        <f t="shared" ref="J89:L93" si="30">J90</f>
        <v>0</v>
      </c>
      <c r="K89" s="35">
        <f t="shared" si="30"/>
        <v>0</v>
      </c>
      <c r="L89" s="35">
        <f t="shared" si="30"/>
        <v>0</v>
      </c>
    </row>
    <row r="90" spans="1:12" ht="36.6" customHeight="1" x14ac:dyDescent="0.25">
      <c r="A90" s="175" t="s">
        <v>108</v>
      </c>
      <c r="B90" s="179" t="s">
        <v>34</v>
      </c>
      <c r="C90" s="173" t="s">
        <v>25</v>
      </c>
      <c r="D90" s="7" t="s">
        <v>37</v>
      </c>
      <c r="E90" s="85" t="s">
        <v>199</v>
      </c>
      <c r="F90" s="7" t="s">
        <v>110</v>
      </c>
      <c r="G90" s="180"/>
      <c r="H90" s="6"/>
      <c r="I90" s="181"/>
      <c r="J90" s="35">
        <f>J91</f>
        <v>0</v>
      </c>
      <c r="K90" s="35">
        <f t="shared" si="30"/>
        <v>0</v>
      </c>
      <c r="L90" s="35">
        <f t="shared" si="30"/>
        <v>0</v>
      </c>
    </row>
    <row r="91" spans="1:12" ht="36.6" customHeight="1" x14ac:dyDescent="0.25">
      <c r="A91" s="175" t="s">
        <v>109</v>
      </c>
      <c r="B91" s="179" t="s">
        <v>34</v>
      </c>
      <c r="C91" s="173" t="s">
        <v>25</v>
      </c>
      <c r="D91" s="7" t="s">
        <v>37</v>
      </c>
      <c r="E91" s="85" t="s">
        <v>199</v>
      </c>
      <c r="F91" s="7" t="s">
        <v>111</v>
      </c>
      <c r="G91" s="180"/>
      <c r="H91" s="6"/>
      <c r="I91" s="181"/>
      <c r="J91" s="35">
        <f>J92</f>
        <v>0</v>
      </c>
      <c r="K91" s="35">
        <f t="shared" si="30"/>
        <v>0</v>
      </c>
      <c r="L91" s="35">
        <f t="shared" si="30"/>
        <v>0</v>
      </c>
    </row>
    <row r="92" spans="1:12" ht="23.25" customHeight="1" x14ac:dyDescent="0.25">
      <c r="A92" s="178" t="s">
        <v>16</v>
      </c>
      <c r="B92" s="179" t="s">
        <v>34</v>
      </c>
      <c r="C92" s="173" t="s">
        <v>25</v>
      </c>
      <c r="D92" s="7" t="s">
        <v>37</v>
      </c>
      <c r="E92" s="85" t="s">
        <v>199</v>
      </c>
      <c r="F92" s="7" t="s">
        <v>111</v>
      </c>
      <c r="G92" s="180" t="s">
        <v>17</v>
      </c>
      <c r="H92" s="6"/>
      <c r="I92" s="181"/>
      <c r="J92" s="35">
        <f>J93</f>
        <v>0</v>
      </c>
      <c r="K92" s="35">
        <f t="shared" si="30"/>
        <v>0</v>
      </c>
      <c r="L92" s="35">
        <f t="shared" si="30"/>
        <v>0</v>
      </c>
    </row>
    <row r="93" spans="1:12" ht="36.6" customHeight="1" x14ac:dyDescent="0.25">
      <c r="A93" s="178" t="s">
        <v>65</v>
      </c>
      <c r="B93" s="179" t="s">
        <v>34</v>
      </c>
      <c r="C93" s="173" t="s">
        <v>25</v>
      </c>
      <c r="D93" s="7" t="s">
        <v>37</v>
      </c>
      <c r="E93" s="85" t="s">
        <v>199</v>
      </c>
      <c r="F93" s="7" t="s">
        <v>111</v>
      </c>
      <c r="G93" s="180" t="s">
        <v>17</v>
      </c>
      <c r="H93" s="6" t="s">
        <v>18</v>
      </c>
      <c r="I93" s="181"/>
      <c r="J93" s="35">
        <f>J94</f>
        <v>0</v>
      </c>
      <c r="K93" s="35">
        <f t="shared" si="30"/>
        <v>0</v>
      </c>
      <c r="L93" s="35">
        <f t="shared" si="30"/>
        <v>0</v>
      </c>
    </row>
    <row r="94" spans="1:12" ht="36.6" customHeight="1" x14ac:dyDescent="0.25">
      <c r="A94" s="120" t="s">
        <v>73</v>
      </c>
      <c r="B94" s="89" t="s">
        <v>34</v>
      </c>
      <c r="C94" s="83" t="s">
        <v>25</v>
      </c>
      <c r="D94" s="83" t="s">
        <v>37</v>
      </c>
      <c r="E94" s="84" t="s">
        <v>199</v>
      </c>
      <c r="F94" s="83" t="s">
        <v>111</v>
      </c>
      <c r="G94" s="182" t="s">
        <v>17</v>
      </c>
      <c r="H94" s="66" t="s">
        <v>18</v>
      </c>
      <c r="I94" s="183" t="s">
        <v>93</v>
      </c>
      <c r="J94" s="88">
        <f>'Прил 2'!J32</f>
        <v>0</v>
      </c>
      <c r="K94" s="88">
        <f>'Прил 2'!K32</f>
        <v>0</v>
      </c>
      <c r="L94" s="88">
        <f>'Прил 2'!L32</f>
        <v>0</v>
      </c>
    </row>
    <row r="95" spans="1:12" ht="53.45" customHeight="1" x14ac:dyDescent="0.25">
      <c r="A95" s="70" t="s">
        <v>140</v>
      </c>
      <c r="B95" s="121">
        <v>89</v>
      </c>
      <c r="C95" s="117"/>
      <c r="D95" s="7"/>
      <c r="E95" s="7"/>
      <c r="F95" s="7"/>
      <c r="G95" s="7"/>
      <c r="H95" s="7"/>
      <c r="I95" s="7"/>
      <c r="J95" s="35">
        <f>J96</f>
        <v>415.59297000000004</v>
      </c>
      <c r="K95" s="35">
        <f t="shared" ref="K95:L95" si="31">K96</f>
        <v>350.5</v>
      </c>
      <c r="L95" s="35">
        <f t="shared" si="31"/>
        <v>356.8</v>
      </c>
    </row>
    <row r="96" spans="1:12" ht="56.45" customHeight="1" x14ac:dyDescent="0.25">
      <c r="A96" s="70" t="s">
        <v>141</v>
      </c>
      <c r="B96" s="121">
        <v>89</v>
      </c>
      <c r="C96" s="117" t="s">
        <v>24</v>
      </c>
      <c r="D96" s="7"/>
      <c r="E96" s="7"/>
      <c r="F96" s="7"/>
      <c r="G96" s="7"/>
      <c r="H96" s="7"/>
      <c r="I96" s="7"/>
      <c r="J96" s="35">
        <f>J97+J103+J109+J115+J121+J127+J139+J150+J133</f>
        <v>415.59297000000004</v>
      </c>
      <c r="K96" s="35">
        <f t="shared" ref="K96:L96" si="32">K97+K103+K109+K115+K121+K127+K139+K150+K133</f>
        <v>350.5</v>
      </c>
      <c r="L96" s="35">
        <f t="shared" si="32"/>
        <v>356.8</v>
      </c>
    </row>
    <row r="97" spans="1:12" ht="15.75" x14ac:dyDescent="0.25">
      <c r="A97" s="118" t="s">
        <v>59</v>
      </c>
      <c r="B97" s="7">
        <v>89</v>
      </c>
      <c r="C97" s="7">
        <v>1</v>
      </c>
      <c r="D97" s="7" t="s">
        <v>37</v>
      </c>
      <c r="E97" s="7" t="s">
        <v>60</v>
      </c>
      <c r="F97" s="7"/>
      <c r="G97" s="7"/>
      <c r="H97" s="7"/>
      <c r="I97" s="7"/>
      <c r="J97" s="35">
        <f>J100</f>
        <v>128.80000000000001</v>
      </c>
      <c r="K97" s="35">
        <f>K100</f>
        <v>96.9</v>
      </c>
      <c r="L97" s="35">
        <f>L100</f>
        <v>63.800000000000011</v>
      </c>
    </row>
    <row r="98" spans="1:12" ht="15.75" x14ac:dyDescent="0.25">
      <c r="A98" s="70" t="s">
        <v>100</v>
      </c>
      <c r="B98" s="7">
        <v>89</v>
      </c>
      <c r="C98" s="7">
        <v>1</v>
      </c>
      <c r="D98" s="7" t="s">
        <v>37</v>
      </c>
      <c r="E98" s="7" t="s">
        <v>60</v>
      </c>
      <c r="F98" s="7" t="s">
        <v>102</v>
      </c>
      <c r="G98" s="7"/>
      <c r="H98" s="7"/>
      <c r="I98" s="7"/>
      <c r="J98" s="35">
        <f>J99</f>
        <v>128.80000000000001</v>
      </c>
      <c r="K98" s="35">
        <f t="shared" ref="K98:L98" si="33">K99</f>
        <v>96.9</v>
      </c>
      <c r="L98" s="35">
        <f t="shared" si="33"/>
        <v>63.800000000000011</v>
      </c>
    </row>
    <row r="99" spans="1:12" ht="15.75" x14ac:dyDescent="0.25">
      <c r="A99" s="70" t="s">
        <v>101</v>
      </c>
      <c r="B99" s="7">
        <v>89</v>
      </c>
      <c r="C99" s="7">
        <v>1</v>
      </c>
      <c r="D99" s="7" t="s">
        <v>37</v>
      </c>
      <c r="E99" s="7" t="s">
        <v>60</v>
      </c>
      <c r="F99" s="7" t="s">
        <v>103</v>
      </c>
      <c r="G99" s="7"/>
      <c r="H99" s="7"/>
      <c r="I99" s="7"/>
      <c r="J99" s="35">
        <f>J100</f>
        <v>128.80000000000001</v>
      </c>
      <c r="K99" s="35">
        <f t="shared" ref="K99:L99" si="34">K100</f>
        <v>96.9</v>
      </c>
      <c r="L99" s="35">
        <f t="shared" si="34"/>
        <v>63.800000000000011</v>
      </c>
    </row>
    <row r="100" spans="1:12" ht="15.75" x14ac:dyDescent="0.25">
      <c r="A100" s="118" t="s">
        <v>58</v>
      </c>
      <c r="B100" s="7">
        <v>89</v>
      </c>
      <c r="C100" s="7">
        <v>1</v>
      </c>
      <c r="D100" s="7" t="s">
        <v>37</v>
      </c>
      <c r="E100" s="7" t="s">
        <v>60</v>
      </c>
      <c r="F100" s="7" t="s">
        <v>103</v>
      </c>
      <c r="G100" s="7" t="s">
        <v>31</v>
      </c>
      <c r="H100" s="7"/>
      <c r="I100" s="7"/>
      <c r="J100" s="35">
        <f>J101</f>
        <v>128.80000000000001</v>
      </c>
      <c r="K100" s="35">
        <f t="shared" ref="K100:L101" si="35">K101</f>
        <v>96.9</v>
      </c>
      <c r="L100" s="35">
        <f t="shared" si="35"/>
        <v>63.800000000000011</v>
      </c>
    </row>
    <row r="101" spans="1:12" ht="15.75" x14ac:dyDescent="0.25">
      <c r="A101" s="118" t="s">
        <v>27</v>
      </c>
      <c r="B101" s="7">
        <v>89</v>
      </c>
      <c r="C101" s="7">
        <v>1</v>
      </c>
      <c r="D101" s="7" t="s">
        <v>37</v>
      </c>
      <c r="E101" s="7" t="s">
        <v>60</v>
      </c>
      <c r="F101" s="7" t="s">
        <v>103</v>
      </c>
      <c r="G101" s="7" t="s">
        <v>31</v>
      </c>
      <c r="H101" s="7" t="s">
        <v>17</v>
      </c>
      <c r="I101" s="7"/>
      <c r="J101" s="35">
        <f>J102</f>
        <v>128.80000000000001</v>
      </c>
      <c r="K101" s="35">
        <f t="shared" si="35"/>
        <v>96.9</v>
      </c>
      <c r="L101" s="35">
        <f t="shared" si="35"/>
        <v>63.800000000000011</v>
      </c>
    </row>
    <row r="102" spans="1:12" ht="37.9" customHeight="1" x14ac:dyDescent="0.25">
      <c r="A102" s="120" t="s">
        <v>73</v>
      </c>
      <c r="B102" s="83">
        <v>89</v>
      </c>
      <c r="C102" s="83">
        <v>1</v>
      </c>
      <c r="D102" s="83" t="s">
        <v>37</v>
      </c>
      <c r="E102" s="83" t="s">
        <v>60</v>
      </c>
      <c r="F102" s="83" t="s">
        <v>103</v>
      </c>
      <c r="G102" s="83" t="s">
        <v>31</v>
      </c>
      <c r="H102" s="83" t="s">
        <v>17</v>
      </c>
      <c r="I102" s="83" t="s">
        <v>93</v>
      </c>
      <c r="J102" s="88">
        <f>'Прил 2'!J110</f>
        <v>128.80000000000001</v>
      </c>
      <c r="K102" s="88">
        <f>'Прил 2'!K110</f>
        <v>96.9</v>
      </c>
      <c r="L102" s="88">
        <f>'Прил 2'!L110</f>
        <v>63.800000000000011</v>
      </c>
    </row>
    <row r="103" spans="1:12" ht="52.9" customHeight="1" x14ac:dyDescent="0.25">
      <c r="A103" s="73" t="s">
        <v>114</v>
      </c>
      <c r="B103" s="6">
        <v>89</v>
      </c>
      <c r="C103" s="7" t="s">
        <v>24</v>
      </c>
      <c r="D103" s="7" t="s">
        <v>37</v>
      </c>
      <c r="E103" s="7" t="s">
        <v>46</v>
      </c>
      <c r="F103" s="7"/>
      <c r="G103" s="7"/>
      <c r="H103" s="7"/>
      <c r="I103" s="7"/>
      <c r="J103" s="35">
        <f>J106</f>
        <v>5</v>
      </c>
      <c r="K103" s="35">
        <f>K106</f>
        <v>5</v>
      </c>
      <c r="L103" s="35">
        <f>L106</f>
        <v>5</v>
      </c>
    </row>
    <row r="104" spans="1:12" ht="21.6" customHeight="1" x14ac:dyDescent="0.25">
      <c r="A104" s="78" t="s">
        <v>112</v>
      </c>
      <c r="B104" s="6" t="s">
        <v>48</v>
      </c>
      <c r="C104" s="7" t="s">
        <v>24</v>
      </c>
      <c r="D104" s="7" t="s">
        <v>37</v>
      </c>
      <c r="E104" s="7" t="s">
        <v>46</v>
      </c>
      <c r="F104" s="7" t="s">
        <v>113</v>
      </c>
      <c r="G104" s="7"/>
      <c r="H104" s="7"/>
      <c r="I104" s="7"/>
      <c r="J104" s="35">
        <f>J105</f>
        <v>5</v>
      </c>
      <c r="K104" s="35">
        <f t="shared" ref="K104:L104" si="36">K105</f>
        <v>5</v>
      </c>
      <c r="L104" s="35">
        <f t="shared" si="36"/>
        <v>5</v>
      </c>
    </row>
    <row r="105" spans="1:12" ht="22.15" customHeight="1" x14ac:dyDescent="0.25">
      <c r="A105" s="73" t="s">
        <v>47</v>
      </c>
      <c r="B105" s="6" t="s">
        <v>48</v>
      </c>
      <c r="C105" s="7" t="s">
        <v>24</v>
      </c>
      <c r="D105" s="7" t="s">
        <v>37</v>
      </c>
      <c r="E105" s="7" t="s">
        <v>46</v>
      </c>
      <c r="F105" s="7" t="s">
        <v>49</v>
      </c>
      <c r="G105" s="7"/>
      <c r="H105" s="7"/>
      <c r="I105" s="7"/>
      <c r="J105" s="35">
        <f>J106</f>
        <v>5</v>
      </c>
      <c r="K105" s="35">
        <f t="shared" ref="K105:L105" si="37">K106</f>
        <v>5</v>
      </c>
      <c r="L105" s="35">
        <f t="shared" si="37"/>
        <v>5</v>
      </c>
    </row>
    <row r="106" spans="1:12" ht="15.75" x14ac:dyDescent="0.25">
      <c r="A106" s="118" t="s">
        <v>16</v>
      </c>
      <c r="B106" s="6" t="s">
        <v>48</v>
      </c>
      <c r="C106" s="7" t="s">
        <v>24</v>
      </c>
      <c r="D106" s="7" t="s">
        <v>37</v>
      </c>
      <c r="E106" s="7" t="s">
        <v>46</v>
      </c>
      <c r="F106" s="7" t="s">
        <v>49</v>
      </c>
      <c r="G106" s="7" t="s">
        <v>17</v>
      </c>
      <c r="H106" s="7"/>
      <c r="I106" s="7"/>
      <c r="J106" s="35">
        <f>J107</f>
        <v>5</v>
      </c>
      <c r="K106" s="35">
        <f t="shared" ref="K106:L107" si="38">K107</f>
        <v>5</v>
      </c>
      <c r="L106" s="35">
        <f t="shared" si="38"/>
        <v>5</v>
      </c>
    </row>
    <row r="107" spans="1:12" ht="15.75" x14ac:dyDescent="0.25">
      <c r="A107" s="118" t="s">
        <v>66</v>
      </c>
      <c r="B107" s="6" t="s">
        <v>48</v>
      </c>
      <c r="C107" s="7" t="s">
        <v>24</v>
      </c>
      <c r="D107" s="7" t="s">
        <v>37</v>
      </c>
      <c r="E107" s="7" t="s">
        <v>46</v>
      </c>
      <c r="F107" s="7" t="s">
        <v>49</v>
      </c>
      <c r="G107" s="7" t="s">
        <v>17</v>
      </c>
      <c r="H107" s="7" t="s">
        <v>45</v>
      </c>
      <c r="I107" s="7"/>
      <c r="J107" s="35">
        <f>J108</f>
        <v>5</v>
      </c>
      <c r="K107" s="35">
        <f t="shared" si="38"/>
        <v>5</v>
      </c>
      <c r="L107" s="35">
        <f t="shared" si="38"/>
        <v>5</v>
      </c>
    </row>
    <row r="108" spans="1:12" ht="31.5" x14ac:dyDescent="0.25">
      <c r="A108" s="120" t="s">
        <v>73</v>
      </c>
      <c r="B108" s="87">
        <v>89</v>
      </c>
      <c r="C108" s="144" t="s">
        <v>24</v>
      </c>
      <c r="D108" s="83" t="s">
        <v>37</v>
      </c>
      <c r="E108" s="83" t="s">
        <v>46</v>
      </c>
      <c r="F108" s="83" t="s">
        <v>49</v>
      </c>
      <c r="G108" s="83" t="s">
        <v>17</v>
      </c>
      <c r="H108" s="83" t="s">
        <v>45</v>
      </c>
      <c r="I108" s="145">
        <v>918</v>
      </c>
      <c r="J108" s="88">
        <f>'Прил 2'!J43</f>
        <v>5</v>
      </c>
      <c r="K108" s="88">
        <f>'Прил 2'!K43</f>
        <v>5</v>
      </c>
      <c r="L108" s="88">
        <f>'Прил 2'!L43</f>
        <v>5</v>
      </c>
    </row>
    <row r="109" spans="1:12" ht="15.75" x14ac:dyDescent="0.25">
      <c r="A109" s="118" t="s">
        <v>62</v>
      </c>
      <c r="B109" s="7">
        <v>89</v>
      </c>
      <c r="C109" s="7">
        <v>1</v>
      </c>
      <c r="D109" s="7" t="s">
        <v>37</v>
      </c>
      <c r="E109" s="7">
        <v>41240</v>
      </c>
      <c r="F109" s="7"/>
      <c r="G109" s="7"/>
      <c r="H109" s="7"/>
      <c r="I109" s="7"/>
      <c r="J109" s="35">
        <f>J112</f>
        <v>2.2999999999999998</v>
      </c>
      <c r="K109" s="35">
        <f>K112</f>
        <v>2.2999999999999998</v>
      </c>
      <c r="L109" s="35">
        <f>L112</f>
        <v>2.2999999999999998</v>
      </c>
    </row>
    <row r="110" spans="1:12" ht="15.75" x14ac:dyDescent="0.25">
      <c r="A110" s="73" t="s">
        <v>97</v>
      </c>
      <c r="B110" s="7">
        <v>89</v>
      </c>
      <c r="C110" s="7">
        <v>1</v>
      </c>
      <c r="D110" s="7" t="s">
        <v>37</v>
      </c>
      <c r="E110" s="7" t="s">
        <v>67</v>
      </c>
      <c r="F110" s="7" t="s">
        <v>98</v>
      </c>
      <c r="G110" s="7"/>
      <c r="H110" s="7"/>
      <c r="I110" s="7"/>
      <c r="J110" s="35">
        <f>J111</f>
        <v>2.2999999999999998</v>
      </c>
      <c r="K110" s="35">
        <f t="shared" ref="K110:L110" si="39">K111</f>
        <v>2.2999999999999998</v>
      </c>
      <c r="L110" s="35">
        <f t="shared" si="39"/>
        <v>2.2999999999999998</v>
      </c>
    </row>
    <row r="111" spans="1:12" ht="15.75" x14ac:dyDescent="0.25">
      <c r="A111" s="78" t="s">
        <v>63</v>
      </c>
      <c r="B111" s="7">
        <v>89</v>
      </c>
      <c r="C111" s="7">
        <v>1</v>
      </c>
      <c r="D111" s="7" t="s">
        <v>37</v>
      </c>
      <c r="E111" s="7" t="s">
        <v>67</v>
      </c>
      <c r="F111" s="7" t="s">
        <v>163</v>
      </c>
      <c r="G111" s="7"/>
      <c r="H111" s="7"/>
      <c r="I111" s="7"/>
      <c r="J111" s="35">
        <f>J112</f>
        <v>2.2999999999999998</v>
      </c>
      <c r="K111" s="35">
        <f t="shared" ref="K111:L111" si="40">K112</f>
        <v>2.2999999999999998</v>
      </c>
      <c r="L111" s="35">
        <f t="shared" si="40"/>
        <v>2.2999999999999998</v>
      </c>
    </row>
    <row r="112" spans="1:12" ht="15.75" x14ac:dyDescent="0.25">
      <c r="A112" s="118" t="s">
        <v>19</v>
      </c>
      <c r="B112" s="7">
        <v>89</v>
      </c>
      <c r="C112" s="7">
        <v>1</v>
      </c>
      <c r="D112" s="7" t="s">
        <v>37</v>
      </c>
      <c r="E112" s="7" t="s">
        <v>67</v>
      </c>
      <c r="F112" s="7" t="s">
        <v>163</v>
      </c>
      <c r="G112" s="7" t="s">
        <v>32</v>
      </c>
      <c r="H112" s="7"/>
      <c r="I112" s="7"/>
      <c r="J112" s="35">
        <f>J113</f>
        <v>2.2999999999999998</v>
      </c>
      <c r="K112" s="35">
        <f t="shared" ref="K112:L113" si="41">K113</f>
        <v>2.2999999999999998</v>
      </c>
      <c r="L112" s="35">
        <f t="shared" si="41"/>
        <v>2.2999999999999998</v>
      </c>
    </row>
    <row r="113" spans="1:12" ht="22.5" customHeight="1" x14ac:dyDescent="0.25">
      <c r="A113" s="118" t="s">
        <v>61</v>
      </c>
      <c r="B113" s="7">
        <v>89</v>
      </c>
      <c r="C113" s="7">
        <v>1</v>
      </c>
      <c r="D113" s="7" t="s">
        <v>37</v>
      </c>
      <c r="E113" s="7" t="s">
        <v>67</v>
      </c>
      <c r="F113" s="7" t="s">
        <v>163</v>
      </c>
      <c r="G113" s="7" t="s">
        <v>32</v>
      </c>
      <c r="H113" s="7" t="s">
        <v>17</v>
      </c>
      <c r="I113" s="7"/>
      <c r="J113" s="35">
        <f>J114</f>
        <v>2.2999999999999998</v>
      </c>
      <c r="K113" s="35">
        <f t="shared" si="41"/>
        <v>2.2999999999999998</v>
      </c>
      <c r="L113" s="35">
        <f t="shared" si="41"/>
        <v>2.2999999999999998</v>
      </c>
    </row>
    <row r="114" spans="1:12" ht="31.5" x14ac:dyDescent="0.25">
      <c r="A114" s="120" t="s">
        <v>73</v>
      </c>
      <c r="B114" s="83">
        <v>89</v>
      </c>
      <c r="C114" s="83">
        <v>1</v>
      </c>
      <c r="D114" s="83" t="s">
        <v>37</v>
      </c>
      <c r="E114" s="83" t="s">
        <v>67</v>
      </c>
      <c r="F114" s="83" t="s">
        <v>163</v>
      </c>
      <c r="G114" s="83" t="s">
        <v>32</v>
      </c>
      <c r="H114" s="83" t="s">
        <v>17</v>
      </c>
      <c r="I114" s="83" t="s">
        <v>93</v>
      </c>
      <c r="J114" s="88">
        <f>'Прил 2'!J117</f>
        <v>2.2999999999999998</v>
      </c>
      <c r="K114" s="88">
        <f>'Прил 2'!K117</f>
        <v>2.2999999999999998</v>
      </c>
      <c r="L114" s="88">
        <f>'Прил 2'!L117</f>
        <v>2.2999999999999998</v>
      </c>
    </row>
    <row r="115" spans="1:12" ht="15.75" x14ac:dyDescent="0.25">
      <c r="A115" s="78" t="s">
        <v>220</v>
      </c>
      <c r="B115" s="6">
        <v>89</v>
      </c>
      <c r="C115" s="7" t="s">
        <v>24</v>
      </c>
      <c r="D115" s="7" t="s">
        <v>37</v>
      </c>
      <c r="E115" s="7" t="s">
        <v>165</v>
      </c>
      <c r="F115" s="7"/>
      <c r="G115" s="7"/>
      <c r="H115" s="7"/>
      <c r="I115" s="7"/>
      <c r="J115" s="35">
        <f t="shared" ref="J115:L116" si="42">J116</f>
        <v>0</v>
      </c>
      <c r="K115" s="35">
        <f t="shared" si="42"/>
        <v>31.9</v>
      </c>
      <c r="L115" s="35">
        <f t="shared" si="42"/>
        <v>65</v>
      </c>
    </row>
    <row r="116" spans="1:12" ht="15.75" x14ac:dyDescent="0.25">
      <c r="A116" s="78" t="s">
        <v>112</v>
      </c>
      <c r="B116" s="121">
        <v>89</v>
      </c>
      <c r="C116" s="7" t="s">
        <v>24</v>
      </c>
      <c r="D116" s="7" t="s">
        <v>37</v>
      </c>
      <c r="E116" s="7" t="s">
        <v>165</v>
      </c>
      <c r="F116" s="7" t="s">
        <v>113</v>
      </c>
      <c r="G116" s="7"/>
      <c r="H116" s="7"/>
      <c r="I116" s="7"/>
      <c r="J116" s="35">
        <f t="shared" si="42"/>
        <v>0</v>
      </c>
      <c r="K116" s="35">
        <f t="shared" si="42"/>
        <v>31.9</v>
      </c>
      <c r="L116" s="35">
        <f t="shared" si="42"/>
        <v>65</v>
      </c>
    </row>
    <row r="117" spans="1:12" ht="15.75" x14ac:dyDescent="0.25">
      <c r="A117" s="78" t="s">
        <v>47</v>
      </c>
      <c r="B117" s="121">
        <v>89</v>
      </c>
      <c r="C117" s="7" t="s">
        <v>24</v>
      </c>
      <c r="D117" s="7" t="s">
        <v>37</v>
      </c>
      <c r="E117" s="7" t="s">
        <v>165</v>
      </c>
      <c r="F117" s="7" t="s">
        <v>49</v>
      </c>
      <c r="G117" s="7"/>
      <c r="H117" s="7"/>
      <c r="I117" s="7"/>
      <c r="J117" s="35">
        <f>'Прил 2'!J120</f>
        <v>0</v>
      </c>
      <c r="K117" s="35">
        <f t="shared" ref="K117:L119" si="43">K118</f>
        <v>31.9</v>
      </c>
      <c r="L117" s="35">
        <f t="shared" si="43"/>
        <v>65</v>
      </c>
    </row>
    <row r="118" spans="1:12" ht="15.75" x14ac:dyDescent="0.25">
      <c r="A118" s="78" t="s">
        <v>220</v>
      </c>
      <c r="B118" s="121">
        <v>89</v>
      </c>
      <c r="C118" s="7" t="s">
        <v>24</v>
      </c>
      <c r="D118" s="7" t="s">
        <v>37</v>
      </c>
      <c r="E118" s="7" t="s">
        <v>165</v>
      </c>
      <c r="F118" s="7" t="s">
        <v>49</v>
      </c>
      <c r="G118" s="7" t="s">
        <v>164</v>
      </c>
      <c r="H118" s="7"/>
      <c r="I118" s="7"/>
      <c r="J118" s="35">
        <f>J119</f>
        <v>0</v>
      </c>
      <c r="K118" s="35">
        <f t="shared" si="43"/>
        <v>31.9</v>
      </c>
      <c r="L118" s="35">
        <f t="shared" si="43"/>
        <v>65</v>
      </c>
    </row>
    <row r="119" spans="1:12" ht="15.75" x14ac:dyDescent="0.25">
      <c r="A119" s="78" t="s">
        <v>220</v>
      </c>
      <c r="B119" s="121">
        <v>89</v>
      </c>
      <c r="C119" s="7" t="s">
        <v>24</v>
      </c>
      <c r="D119" s="7" t="s">
        <v>37</v>
      </c>
      <c r="E119" s="7" t="s">
        <v>165</v>
      </c>
      <c r="F119" s="7" t="s">
        <v>49</v>
      </c>
      <c r="G119" s="7" t="s">
        <v>164</v>
      </c>
      <c r="H119" s="7" t="s">
        <v>164</v>
      </c>
      <c r="I119" s="7"/>
      <c r="J119" s="35">
        <f>J120</f>
        <v>0</v>
      </c>
      <c r="K119" s="35">
        <f t="shared" si="43"/>
        <v>31.9</v>
      </c>
      <c r="L119" s="35">
        <f t="shared" si="43"/>
        <v>65</v>
      </c>
    </row>
    <row r="120" spans="1:12" ht="31.5" x14ac:dyDescent="0.25">
      <c r="A120" s="120" t="s">
        <v>73</v>
      </c>
      <c r="B120" s="87">
        <v>89</v>
      </c>
      <c r="C120" s="83" t="s">
        <v>24</v>
      </c>
      <c r="D120" s="83" t="s">
        <v>37</v>
      </c>
      <c r="E120" s="83" t="s">
        <v>165</v>
      </c>
      <c r="F120" s="83" t="s">
        <v>49</v>
      </c>
      <c r="G120" s="83" t="s">
        <v>164</v>
      </c>
      <c r="H120" s="83" t="s">
        <v>164</v>
      </c>
      <c r="I120" s="83" t="s">
        <v>93</v>
      </c>
      <c r="J120" s="88">
        <f>'Прил 2'!J124</f>
        <v>0</v>
      </c>
      <c r="K120" s="88">
        <f>'Прил 2'!K124</f>
        <v>31.9</v>
      </c>
      <c r="L120" s="88">
        <f>'Прил 2'!L124</f>
        <v>65</v>
      </c>
    </row>
    <row r="121" spans="1:12" ht="15.75" x14ac:dyDescent="0.25">
      <c r="A121" s="73" t="s">
        <v>57</v>
      </c>
      <c r="B121" s="6" t="s">
        <v>48</v>
      </c>
      <c r="C121" s="7">
        <v>1</v>
      </c>
      <c r="D121" s="7" t="s">
        <v>37</v>
      </c>
      <c r="E121" s="11">
        <v>43010</v>
      </c>
      <c r="F121" s="11"/>
      <c r="G121" s="117"/>
      <c r="H121" s="117"/>
      <c r="I121" s="117"/>
      <c r="J121" s="35">
        <f>J124</f>
        <v>39.99297</v>
      </c>
      <c r="K121" s="35">
        <f>K124</f>
        <v>5</v>
      </c>
      <c r="L121" s="35">
        <f>L124</f>
        <v>5</v>
      </c>
    </row>
    <row r="122" spans="1:12" ht="31.5" x14ac:dyDescent="0.25">
      <c r="A122" s="73" t="s">
        <v>105</v>
      </c>
      <c r="B122" s="6" t="s">
        <v>48</v>
      </c>
      <c r="C122" s="7">
        <v>1</v>
      </c>
      <c r="D122" s="7" t="s">
        <v>37</v>
      </c>
      <c r="E122" s="11">
        <v>43010</v>
      </c>
      <c r="F122" s="11">
        <v>200</v>
      </c>
      <c r="G122" s="117"/>
      <c r="H122" s="117"/>
      <c r="I122" s="117"/>
      <c r="J122" s="35">
        <f>J123</f>
        <v>39.99297</v>
      </c>
      <c r="K122" s="35">
        <f t="shared" ref="K122:L122" si="44">K123</f>
        <v>5</v>
      </c>
      <c r="L122" s="35">
        <f t="shared" si="44"/>
        <v>5</v>
      </c>
    </row>
    <row r="123" spans="1:12" ht="15.75" x14ac:dyDescent="0.25">
      <c r="A123" s="73" t="s">
        <v>42</v>
      </c>
      <c r="B123" s="6" t="s">
        <v>48</v>
      </c>
      <c r="C123" s="7">
        <v>1</v>
      </c>
      <c r="D123" s="7" t="s">
        <v>37</v>
      </c>
      <c r="E123" s="11">
        <v>43010</v>
      </c>
      <c r="F123" s="11">
        <v>240</v>
      </c>
      <c r="G123" s="117"/>
      <c r="H123" s="117"/>
      <c r="I123" s="117"/>
      <c r="J123" s="35">
        <f>J124</f>
        <v>39.99297</v>
      </c>
      <c r="K123" s="35">
        <f t="shared" ref="K123:L123" si="45">K124</f>
        <v>5</v>
      </c>
      <c r="L123" s="35">
        <f t="shared" si="45"/>
        <v>5</v>
      </c>
    </row>
    <row r="124" spans="1:12" ht="15.75" x14ac:dyDescent="0.25">
      <c r="A124" s="118" t="s">
        <v>55</v>
      </c>
      <c r="B124" s="6" t="s">
        <v>48</v>
      </c>
      <c r="C124" s="7">
        <v>1</v>
      </c>
      <c r="D124" s="7" t="s">
        <v>37</v>
      </c>
      <c r="E124" s="11">
        <v>43010</v>
      </c>
      <c r="F124" s="11">
        <v>240</v>
      </c>
      <c r="G124" s="117" t="s">
        <v>20</v>
      </c>
      <c r="H124" s="117"/>
      <c r="I124" s="117"/>
      <c r="J124" s="35">
        <f>J125</f>
        <v>39.99297</v>
      </c>
      <c r="K124" s="35">
        <f t="shared" ref="K124:L125" si="46">K125</f>
        <v>5</v>
      </c>
      <c r="L124" s="35">
        <f t="shared" si="46"/>
        <v>5</v>
      </c>
    </row>
    <row r="125" spans="1:12" ht="15.75" x14ac:dyDescent="0.25">
      <c r="A125" s="10" t="s">
        <v>56</v>
      </c>
      <c r="B125" s="6" t="s">
        <v>48</v>
      </c>
      <c r="C125" s="7">
        <v>1</v>
      </c>
      <c r="D125" s="7" t="s">
        <v>37</v>
      </c>
      <c r="E125" s="11">
        <v>43010</v>
      </c>
      <c r="F125" s="11">
        <v>240</v>
      </c>
      <c r="G125" s="117" t="s">
        <v>20</v>
      </c>
      <c r="H125" s="117" t="s">
        <v>29</v>
      </c>
      <c r="I125" s="117"/>
      <c r="J125" s="35">
        <f>J126</f>
        <v>39.99297</v>
      </c>
      <c r="K125" s="35">
        <f t="shared" si="46"/>
        <v>5</v>
      </c>
      <c r="L125" s="35">
        <f t="shared" si="46"/>
        <v>5</v>
      </c>
    </row>
    <row r="126" spans="1:12" ht="31.5" x14ac:dyDescent="0.25">
      <c r="A126" s="120" t="s">
        <v>73</v>
      </c>
      <c r="B126" s="66" t="s">
        <v>48</v>
      </c>
      <c r="C126" s="83">
        <v>1</v>
      </c>
      <c r="D126" s="83" t="s">
        <v>37</v>
      </c>
      <c r="E126" s="145">
        <v>43010</v>
      </c>
      <c r="F126" s="145">
        <v>240</v>
      </c>
      <c r="G126" s="144" t="s">
        <v>20</v>
      </c>
      <c r="H126" s="144" t="s">
        <v>29</v>
      </c>
      <c r="I126" s="144" t="s">
        <v>93</v>
      </c>
      <c r="J126" s="88">
        <f>'Прил 2'!J100</f>
        <v>39.99297</v>
      </c>
      <c r="K126" s="88">
        <f>'Прил 2'!K100</f>
        <v>5</v>
      </c>
      <c r="L126" s="88">
        <f>'Прил 2'!L100</f>
        <v>5</v>
      </c>
    </row>
    <row r="127" spans="1:12" ht="15.75" x14ac:dyDescent="0.25">
      <c r="A127" s="73" t="s">
        <v>149</v>
      </c>
      <c r="B127" s="6" t="s">
        <v>48</v>
      </c>
      <c r="C127" s="7">
        <v>1</v>
      </c>
      <c r="D127" s="7" t="s">
        <v>37</v>
      </c>
      <c r="E127" s="11">
        <v>43040</v>
      </c>
      <c r="F127" s="11"/>
      <c r="G127" s="11"/>
      <c r="H127" s="117"/>
      <c r="I127" s="117"/>
      <c r="J127" s="35">
        <f>J130</f>
        <v>10</v>
      </c>
      <c r="K127" s="35">
        <f>K130</f>
        <v>5</v>
      </c>
      <c r="L127" s="35">
        <f>L130</f>
        <v>5</v>
      </c>
    </row>
    <row r="128" spans="1:12" ht="31.5" x14ac:dyDescent="0.25">
      <c r="A128" s="73" t="s">
        <v>105</v>
      </c>
      <c r="B128" s="6" t="s">
        <v>48</v>
      </c>
      <c r="C128" s="7">
        <v>1</v>
      </c>
      <c r="D128" s="7" t="s">
        <v>37</v>
      </c>
      <c r="E128" s="11">
        <v>43040</v>
      </c>
      <c r="F128" s="11">
        <v>200</v>
      </c>
      <c r="G128" s="11"/>
      <c r="H128" s="117"/>
      <c r="I128" s="117"/>
      <c r="J128" s="35">
        <f>J129</f>
        <v>10</v>
      </c>
      <c r="K128" s="35">
        <f t="shared" ref="K128:L128" si="47">K129</f>
        <v>5</v>
      </c>
      <c r="L128" s="35">
        <f t="shared" si="47"/>
        <v>5</v>
      </c>
    </row>
    <row r="129" spans="1:12" ht="15.75" x14ac:dyDescent="0.25">
      <c r="A129" s="73" t="s">
        <v>42</v>
      </c>
      <c r="B129" s="6" t="s">
        <v>48</v>
      </c>
      <c r="C129" s="7">
        <v>1</v>
      </c>
      <c r="D129" s="7" t="s">
        <v>37</v>
      </c>
      <c r="E129" s="11">
        <v>43040</v>
      </c>
      <c r="F129" s="11">
        <v>240</v>
      </c>
      <c r="G129" s="11"/>
      <c r="H129" s="117"/>
      <c r="I129" s="117"/>
      <c r="J129" s="35">
        <f>J130</f>
        <v>10</v>
      </c>
      <c r="K129" s="35">
        <f t="shared" ref="K129:L129" si="48">K130</f>
        <v>5</v>
      </c>
      <c r="L129" s="35">
        <f t="shared" si="48"/>
        <v>5</v>
      </c>
    </row>
    <row r="130" spans="1:12" ht="15.75" x14ac:dyDescent="0.25">
      <c r="A130" s="118" t="s">
        <v>55</v>
      </c>
      <c r="B130" s="6" t="s">
        <v>48</v>
      </c>
      <c r="C130" s="7">
        <v>1</v>
      </c>
      <c r="D130" s="7" t="s">
        <v>37</v>
      </c>
      <c r="E130" s="11">
        <v>43040</v>
      </c>
      <c r="F130" s="11">
        <v>240</v>
      </c>
      <c r="G130" s="7" t="s">
        <v>20</v>
      </c>
      <c r="H130" s="117"/>
      <c r="I130" s="117"/>
      <c r="J130" s="35">
        <f>J131</f>
        <v>10</v>
      </c>
      <c r="K130" s="35">
        <f t="shared" ref="K130:L131" si="49">K131</f>
        <v>5</v>
      </c>
      <c r="L130" s="35">
        <f t="shared" si="49"/>
        <v>5</v>
      </c>
    </row>
    <row r="131" spans="1:12" ht="15.75" x14ac:dyDescent="0.25">
      <c r="A131" s="10" t="s">
        <v>56</v>
      </c>
      <c r="B131" s="6" t="s">
        <v>48</v>
      </c>
      <c r="C131" s="7">
        <v>1</v>
      </c>
      <c r="D131" s="7" t="s">
        <v>37</v>
      </c>
      <c r="E131" s="11">
        <v>43040</v>
      </c>
      <c r="F131" s="11">
        <v>240</v>
      </c>
      <c r="G131" s="7" t="s">
        <v>20</v>
      </c>
      <c r="H131" s="117" t="s">
        <v>29</v>
      </c>
      <c r="I131" s="117"/>
      <c r="J131" s="35">
        <f>J132</f>
        <v>10</v>
      </c>
      <c r="K131" s="35">
        <f t="shared" si="49"/>
        <v>5</v>
      </c>
      <c r="L131" s="35">
        <f t="shared" si="49"/>
        <v>5</v>
      </c>
    </row>
    <row r="132" spans="1:12" ht="36.6" customHeight="1" x14ac:dyDescent="0.25">
      <c r="A132" s="120" t="s">
        <v>73</v>
      </c>
      <c r="B132" s="66" t="s">
        <v>48</v>
      </c>
      <c r="C132" s="83">
        <v>1</v>
      </c>
      <c r="D132" s="83" t="s">
        <v>37</v>
      </c>
      <c r="E132" s="145">
        <v>43040</v>
      </c>
      <c r="F132" s="145">
        <v>240</v>
      </c>
      <c r="G132" s="83" t="s">
        <v>20</v>
      </c>
      <c r="H132" s="144" t="s">
        <v>29</v>
      </c>
      <c r="I132" s="144" t="s">
        <v>93</v>
      </c>
      <c r="J132" s="88">
        <f>'Прил 2'!J103</f>
        <v>10</v>
      </c>
      <c r="K132" s="88">
        <f>'Прил 2'!K103</f>
        <v>5</v>
      </c>
      <c r="L132" s="88">
        <f>'Прил 2'!L103</f>
        <v>5</v>
      </c>
    </row>
    <row r="133" spans="1:12" ht="63.75" customHeight="1" x14ac:dyDescent="0.25">
      <c r="A133" s="10" t="s">
        <v>236</v>
      </c>
      <c r="B133" s="6">
        <v>89</v>
      </c>
      <c r="C133" s="6">
        <v>1</v>
      </c>
      <c r="D133" s="6" t="s">
        <v>37</v>
      </c>
      <c r="E133" s="6" t="s">
        <v>215</v>
      </c>
      <c r="F133" s="6"/>
      <c r="G133" s="7"/>
      <c r="H133" s="7"/>
      <c r="I133" s="7"/>
      <c r="J133" s="35">
        <f>J134</f>
        <v>70</v>
      </c>
      <c r="K133" s="35">
        <f t="shared" ref="K133:L137" si="50">K134</f>
        <v>30</v>
      </c>
      <c r="L133" s="35">
        <f t="shared" si="50"/>
        <v>30</v>
      </c>
    </row>
    <row r="134" spans="1:12" ht="36.6" customHeight="1" x14ac:dyDescent="0.25">
      <c r="A134" s="73" t="s">
        <v>105</v>
      </c>
      <c r="B134" s="6">
        <v>89</v>
      </c>
      <c r="C134" s="6">
        <v>1</v>
      </c>
      <c r="D134" s="6" t="s">
        <v>37</v>
      </c>
      <c r="E134" s="6" t="s">
        <v>215</v>
      </c>
      <c r="F134" s="6" t="s">
        <v>106</v>
      </c>
      <c r="G134" s="7"/>
      <c r="H134" s="7"/>
      <c r="I134" s="7"/>
      <c r="J134" s="35">
        <f>J135</f>
        <v>70</v>
      </c>
      <c r="K134" s="35">
        <f t="shared" si="50"/>
        <v>30</v>
      </c>
      <c r="L134" s="35">
        <f t="shared" si="50"/>
        <v>30</v>
      </c>
    </row>
    <row r="135" spans="1:12" ht="23.25" customHeight="1" x14ac:dyDescent="0.25">
      <c r="A135" s="73" t="s">
        <v>42</v>
      </c>
      <c r="B135" s="6">
        <v>89</v>
      </c>
      <c r="C135" s="6">
        <v>1</v>
      </c>
      <c r="D135" s="6" t="s">
        <v>37</v>
      </c>
      <c r="E135" s="6" t="s">
        <v>215</v>
      </c>
      <c r="F135" s="6" t="s">
        <v>107</v>
      </c>
      <c r="G135" s="7"/>
      <c r="H135" s="7"/>
      <c r="I135" s="7"/>
      <c r="J135" s="35">
        <f>J136</f>
        <v>70</v>
      </c>
      <c r="K135" s="35">
        <f t="shared" si="50"/>
        <v>30</v>
      </c>
      <c r="L135" s="35">
        <f t="shared" si="50"/>
        <v>30</v>
      </c>
    </row>
    <row r="136" spans="1:12" ht="18.75" customHeight="1" x14ac:dyDescent="0.25">
      <c r="A136" s="118" t="s">
        <v>21</v>
      </c>
      <c r="B136" s="6">
        <v>89</v>
      </c>
      <c r="C136" s="6">
        <v>1</v>
      </c>
      <c r="D136" s="6" t="s">
        <v>37</v>
      </c>
      <c r="E136" s="6" t="s">
        <v>215</v>
      </c>
      <c r="F136" s="6" t="s">
        <v>107</v>
      </c>
      <c r="G136" s="7" t="s">
        <v>20</v>
      </c>
      <c r="H136" s="7"/>
      <c r="I136" s="7"/>
      <c r="J136" s="35">
        <f>J137</f>
        <v>70</v>
      </c>
      <c r="K136" s="35">
        <f t="shared" si="50"/>
        <v>30</v>
      </c>
      <c r="L136" s="35">
        <f t="shared" si="50"/>
        <v>30</v>
      </c>
    </row>
    <row r="137" spans="1:12" ht="19.5" customHeight="1" x14ac:dyDescent="0.25">
      <c r="A137" s="118" t="s">
        <v>55</v>
      </c>
      <c r="B137" s="6">
        <v>89</v>
      </c>
      <c r="C137" s="6">
        <v>1</v>
      </c>
      <c r="D137" s="6" t="s">
        <v>37</v>
      </c>
      <c r="E137" s="6" t="s">
        <v>215</v>
      </c>
      <c r="F137" s="6" t="s">
        <v>107</v>
      </c>
      <c r="G137" s="7" t="s">
        <v>20</v>
      </c>
      <c r="H137" s="7" t="s">
        <v>28</v>
      </c>
      <c r="I137" s="7"/>
      <c r="J137" s="35">
        <f>J138</f>
        <v>70</v>
      </c>
      <c r="K137" s="35">
        <f t="shared" si="50"/>
        <v>30</v>
      </c>
      <c r="L137" s="35">
        <f t="shared" si="50"/>
        <v>30</v>
      </c>
    </row>
    <row r="138" spans="1:12" ht="36" customHeight="1" x14ac:dyDescent="0.25">
      <c r="A138" s="120" t="s">
        <v>73</v>
      </c>
      <c r="B138" s="66">
        <v>89</v>
      </c>
      <c r="C138" s="66">
        <v>1</v>
      </c>
      <c r="D138" s="66" t="s">
        <v>37</v>
      </c>
      <c r="E138" s="66" t="s">
        <v>215</v>
      </c>
      <c r="F138" s="66" t="s">
        <v>107</v>
      </c>
      <c r="G138" s="83" t="s">
        <v>20</v>
      </c>
      <c r="H138" s="83" t="s">
        <v>28</v>
      </c>
      <c r="I138" s="83" t="s">
        <v>93</v>
      </c>
      <c r="J138" s="88">
        <f>'Прил 2'!J94</f>
        <v>70</v>
      </c>
      <c r="K138" s="88">
        <f>'Прил 2'!K94</f>
        <v>30</v>
      </c>
      <c r="L138" s="88">
        <f>'Прил 2'!L94</f>
        <v>30</v>
      </c>
    </row>
    <row r="139" spans="1:12" ht="49.5" customHeight="1" x14ac:dyDescent="0.25">
      <c r="A139" s="91" t="s">
        <v>171</v>
      </c>
      <c r="B139" s="121">
        <v>89</v>
      </c>
      <c r="C139" s="117" t="s">
        <v>24</v>
      </c>
      <c r="D139" s="7" t="s">
        <v>37</v>
      </c>
      <c r="E139" s="7" t="s">
        <v>52</v>
      </c>
      <c r="F139" s="7"/>
      <c r="G139" s="7"/>
      <c r="H139" s="7"/>
      <c r="I139" s="11"/>
      <c r="J139" s="35">
        <f>J142+J145</f>
        <v>159</v>
      </c>
      <c r="K139" s="35">
        <f t="shared" ref="K139:L139" si="51">K142+K145</f>
        <v>173.9</v>
      </c>
      <c r="L139" s="35">
        <f t="shared" si="51"/>
        <v>180.2</v>
      </c>
    </row>
    <row r="140" spans="1:12" ht="65.25" customHeight="1" x14ac:dyDescent="0.25">
      <c r="A140" s="74" t="s">
        <v>108</v>
      </c>
      <c r="B140" s="121">
        <v>89</v>
      </c>
      <c r="C140" s="117" t="s">
        <v>24</v>
      </c>
      <c r="D140" s="7" t="s">
        <v>37</v>
      </c>
      <c r="E140" s="7" t="s">
        <v>52</v>
      </c>
      <c r="F140" s="7" t="s">
        <v>110</v>
      </c>
      <c r="G140" s="7"/>
      <c r="H140" s="7"/>
      <c r="I140" s="11"/>
      <c r="J140" s="35">
        <f>J141</f>
        <v>145</v>
      </c>
      <c r="K140" s="35">
        <f t="shared" ref="K140:L140" si="52">K141</f>
        <v>145</v>
      </c>
      <c r="L140" s="35">
        <f t="shared" si="52"/>
        <v>145</v>
      </c>
    </row>
    <row r="141" spans="1:12" ht="36.75" customHeight="1" x14ac:dyDescent="0.25">
      <c r="A141" s="74" t="s">
        <v>109</v>
      </c>
      <c r="B141" s="121">
        <v>89</v>
      </c>
      <c r="C141" s="117" t="s">
        <v>24</v>
      </c>
      <c r="D141" s="7" t="s">
        <v>37</v>
      </c>
      <c r="E141" s="7" t="s">
        <v>52</v>
      </c>
      <c r="F141" s="7" t="s">
        <v>111</v>
      </c>
      <c r="G141" s="7"/>
      <c r="H141" s="7"/>
      <c r="I141" s="11"/>
      <c r="J141" s="35">
        <f>J142</f>
        <v>145</v>
      </c>
      <c r="K141" s="35">
        <f t="shared" ref="K141:L141" si="53">K142</f>
        <v>145</v>
      </c>
      <c r="L141" s="35">
        <f t="shared" si="53"/>
        <v>145</v>
      </c>
    </row>
    <row r="142" spans="1:12" ht="22.5" customHeight="1" x14ac:dyDescent="0.25">
      <c r="A142" s="118" t="s">
        <v>50</v>
      </c>
      <c r="B142" s="121">
        <v>89</v>
      </c>
      <c r="C142" s="117" t="s">
        <v>24</v>
      </c>
      <c r="D142" s="7" t="s">
        <v>37</v>
      </c>
      <c r="E142" s="7" t="s">
        <v>52</v>
      </c>
      <c r="F142" s="7" t="s">
        <v>111</v>
      </c>
      <c r="G142" s="7" t="s">
        <v>28</v>
      </c>
      <c r="H142" s="7"/>
      <c r="I142" s="11"/>
      <c r="J142" s="35">
        <f>J143</f>
        <v>145</v>
      </c>
      <c r="K142" s="35">
        <f t="shared" ref="K142:L143" si="54">K143</f>
        <v>145</v>
      </c>
      <c r="L142" s="35">
        <f t="shared" si="54"/>
        <v>145</v>
      </c>
    </row>
    <row r="143" spans="1:12" ht="22.5" customHeight="1" x14ac:dyDescent="0.25">
      <c r="A143" s="118" t="s">
        <v>51</v>
      </c>
      <c r="B143" s="121">
        <v>89</v>
      </c>
      <c r="C143" s="117" t="s">
        <v>24</v>
      </c>
      <c r="D143" s="7" t="s">
        <v>37</v>
      </c>
      <c r="E143" s="7" t="s">
        <v>52</v>
      </c>
      <c r="F143" s="7" t="s">
        <v>111</v>
      </c>
      <c r="G143" s="7" t="s">
        <v>28</v>
      </c>
      <c r="H143" s="7" t="s">
        <v>29</v>
      </c>
      <c r="I143" s="11"/>
      <c r="J143" s="35">
        <f>J144</f>
        <v>145</v>
      </c>
      <c r="K143" s="35">
        <f t="shared" si="54"/>
        <v>145</v>
      </c>
      <c r="L143" s="35">
        <f t="shared" si="54"/>
        <v>145</v>
      </c>
    </row>
    <row r="144" spans="1:12" ht="39.75" customHeight="1" x14ac:dyDescent="0.25">
      <c r="A144" s="120" t="s">
        <v>73</v>
      </c>
      <c r="B144" s="83">
        <v>89</v>
      </c>
      <c r="C144" s="83">
        <v>1</v>
      </c>
      <c r="D144" s="83" t="s">
        <v>37</v>
      </c>
      <c r="E144" s="83" t="s">
        <v>52</v>
      </c>
      <c r="F144" s="83" t="s">
        <v>111</v>
      </c>
      <c r="G144" s="83" t="s">
        <v>28</v>
      </c>
      <c r="H144" s="83" t="s">
        <v>29</v>
      </c>
      <c r="I144" s="83" t="s">
        <v>93</v>
      </c>
      <c r="J144" s="88">
        <f>'Прил 2'!J63</f>
        <v>145</v>
      </c>
      <c r="K144" s="88">
        <f>'Прил 2'!K63</f>
        <v>145</v>
      </c>
      <c r="L144" s="88">
        <f>'Прил 2'!L63</f>
        <v>145</v>
      </c>
    </row>
    <row r="145" spans="1:12" ht="39" customHeight="1" x14ac:dyDescent="0.25">
      <c r="A145" s="74" t="s">
        <v>108</v>
      </c>
      <c r="B145" s="121">
        <v>89</v>
      </c>
      <c r="C145" s="117" t="s">
        <v>24</v>
      </c>
      <c r="D145" s="7" t="s">
        <v>37</v>
      </c>
      <c r="E145" s="7" t="s">
        <v>52</v>
      </c>
      <c r="F145" s="7" t="s">
        <v>106</v>
      </c>
      <c r="G145" s="7"/>
      <c r="H145" s="7"/>
      <c r="I145" s="11"/>
      <c r="J145" s="35">
        <f>J146</f>
        <v>14</v>
      </c>
      <c r="K145" s="35">
        <f t="shared" ref="K145:L148" si="55">K146</f>
        <v>28.9</v>
      </c>
      <c r="L145" s="35">
        <f t="shared" ref="L145:L146" si="56">L146</f>
        <v>35.200000000000003</v>
      </c>
    </row>
    <row r="146" spans="1:12" ht="37.5" customHeight="1" x14ac:dyDescent="0.25">
      <c r="A146" s="74" t="s">
        <v>109</v>
      </c>
      <c r="B146" s="121">
        <v>89</v>
      </c>
      <c r="C146" s="117" t="s">
        <v>24</v>
      </c>
      <c r="D146" s="7" t="s">
        <v>37</v>
      </c>
      <c r="E146" s="7" t="s">
        <v>52</v>
      </c>
      <c r="F146" s="7" t="s">
        <v>107</v>
      </c>
      <c r="G146" s="7"/>
      <c r="H146" s="7"/>
      <c r="I146" s="11"/>
      <c r="J146" s="35">
        <f>J147</f>
        <v>14</v>
      </c>
      <c r="K146" s="35">
        <f t="shared" si="55"/>
        <v>28.9</v>
      </c>
      <c r="L146" s="35">
        <f t="shared" si="56"/>
        <v>35.200000000000003</v>
      </c>
    </row>
    <row r="147" spans="1:12" ht="21.75" customHeight="1" x14ac:dyDescent="0.25">
      <c r="A147" s="118" t="s">
        <v>50</v>
      </c>
      <c r="B147" s="121">
        <v>89</v>
      </c>
      <c r="C147" s="117" t="s">
        <v>24</v>
      </c>
      <c r="D147" s="7" t="s">
        <v>37</v>
      </c>
      <c r="E147" s="7" t="s">
        <v>52</v>
      </c>
      <c r="F147" s="7" t="s">
        <v>107</v>
      </c>
      <c r="G147" s="7" t="s">
        <v>28</v>
      </c>
      <c r="H147" s="7"/>
      <c r="I147" s="11"/>
      <c r="J147" s="35">
        <f>J148</f>
        <v>14</v>
      </c>
      <c r="K147" s="35">
        <f t="shared" si="55"/>
        <v>28.9</v>
      </c>
      <c r="L147" s="35">
        <f t="shared" si="55"/>
        <v>35.200000000000003</v>
      </c>
    </row>
    <row r="148" spans="1:12" ht="24" customHeight="1" x14ac:dyDescent="0.25">
      <c r="A148" s="118" t="s">
        <v>51</v>
      </c>
      <c r="B148" s="121">
        <v>89</v>
      </c>
      <c r="C148" s="117" t="s">
        <v>24</v>
      </c>
      <c r="D148" s="7" t="s">
        <v>37</v>
      </c>
      <c r="E148" s="7" t="s">
        <v>52</v>
      </c>
      <c r="F148" s="7" t="s">
        <v>107</v>
      </c>
      <c r="G148" s="7" t="s">
        <v>28</v>
      </c>
      <c r="H148" s="7" t="s">
        <v>29</v>
      </c>
      <c r="I148" s="11"/>
      <c r="J148" s="35">
        <f>J149</f>
        <v>14</v>
      </c>
      <c r="K148" s="35">
        <f t="shared" si="55"/>
        <v>28.9</v>
      </c>
      <c r="L148" s="35">
        <f t="shared" si="55"/>
        <v>35.200000000000003</v>
      </c>
    </row>
    <row r="149" spans="1:12" ht="42.75" customHeight="1" x14ac:dyDescent="0.25">
      <c r="A149" s="120" t="s">
        <v>73</v>
      </c>
      <c r="B149" s="83">
        <v>89</v>
      </c>
      <c r="C149" s="83">
        <v>1</v>
      </c>
      <c r="D149" s="83" t="s">
        <v>37</v>
      </c>
      <c r="E149" s="83" t="s">
        <v>52</v>
      </c>
      <c r="F149" s="83" t="s">
        <v>107</v>
      </c>
      <c r="G149" s="83" t="s">
        <v>28</v>
      </c>
      <c r="H149" s="83" t="s">
        <v>29</v>
      </c>
      <c r="I149" s="83" t="s">
        <v>93</v>
      </c>
      <c r="J149" s="88">
        <f>'Прил 2'!J65</f>
        <v>14</v>
      </c>
      <c r="K149" s="88">
        <f>'Прил 2'!K65</f>
        <v>28.9</v>
      </c>
      <c r="L149" s="88">
        <f>'Прил 2'!L65</f>
        <v>35.200000000000003</v>
      </c>
    </row>
    <row r="150" spans="1:12" ht="85.15" customHeight="1" x14ac:dyDescent="0.25">
      <c r="A150" s="118" t="s">
        <v>142</v>
      </c>
      <c r="B150" s="6">
        <v>89</v>
      </c>
      <c r="C150" s="7" t="s">
        <v>24</v>
      </c>
      <c r="D150" s="7" t="s">
        <v>37</v>
      </c>
      <c r="E150" s="7" t="s">
        <v>43</v>
      </c>
      <c r="F150" s="7"/>
      <c r="G150" s="7"/>
      <c r="H150" s="7"/>
      <c r="I150" s="7"/>
      <c r="J150" s="35">
        <f>J153</f>
        <v>0.5</v>
      </c>
      <c r="K150" s="35">
        <f>K153</f>
        <v>0.5</v>
      </c>
      <c r="L150" s="35">
        <f>L153</f>
        <v>0.5</v>
      </c>
    </row>
    <row r="151" spans="1:12" ht="35.450000000000003" customHeight="1" x14ac:dyDescent="0.25">
      <c r="A151" s="73" t="s">
        <v>105</v>
      </c>
      <c r="B151" s="121">
        <v>89</v>
      </c>
      <c r="C151" s="7" t="s">
        <v>24</v>
      </c>
      <c r="D151" s="7" t="s">
        <v>37</v>
      </c>
      <c r="E151" s="7" t="s">
        <v>43</v>
      </c>
      <c r="F151" s="7" t="s">
        <v>106</v>
      </c>
      <c r="G151" s="7"/>
      <c r="H151" s="7"/>
      <c r="I151" s="7"/>
      <c r="J151" s="35">
        <f>J152</f>
        <v>0.5</v>
      </c>
      <c r="K151" s="35">
        <f t="shared" ref="K151:L151" si="57">K152</f>
        <v>0.5</v>
      </c>
      <c r="L151" s="35">
        <f t="shared" si="57"/>
        <v>0.5</v>
      </c>
    </row>
    <row r="152" spans="1:12" ht="22.15" customHeight="1" x14ac:dyDescent="0.25">
      <c r="A152" s="73" t="s">
        <v>42</v>
      </c>
      <c r="B152" s="121">
        <v>89</v>
      </c>
      <c r="C152" s="7" t="s">
        <v>24</v>
      </c>
      <c r="D152" s="7" t="s">
        <v>37</v>
      </c>
      <c r="E152" s="7" t="s">
        <v>43</v>
      </c>
      <c r="F152" s="7" t="s">
        <v>107</v>
      </c>
      <c r="G152" s="7"/>
      <c r="H152" s="7"/>
      <c r="I152" s="7"/>
      <c r="J152" s="35">
        <f>J153</f>
        <v>0.5</v>
      </c>
      <c r="K152" s="35">
        <f t="shared" ref="K152:L152" si="58">K153</f>
        <v>0.5</v>
      </c>
      <c r="L152" s="35">
        <f t="shared" si="58"/>
        <v>0.5</v>
      </c>
    </row>
    <row r="153" spans="1:12" ht="15.75" x14ac:dyDescent="0.25">
      <c r="A153" s="118" t="s">
        <v>16</v>
      </c>
      <c r="B153" s="121">
        <v>89</v>
      </c>
      <c r="C153" s="7" t="s">
        <v>24</v>
      </c>
      <c r="D153" s="7" t="s">
        <v>37</v>
      </c>
      <c r="E153" s="7" t="s">
        <v>43</v>
      </c>
      <c r="F153" s="7" t="s">
        <v>107</v>
      </c>
      <c r="G153" s="7" t="s">
        <v>17</v>
      </c>
      <c r="H153" s="7"/>
      <c r="I153" s="7"/>
      <c r="J153" s="35">
        <f>J154</f>
        <v>0.5</v>
      </c>
      <c r="K153" s="35">
        <f t="shared" ref="K153:L154" si="59">K154</f>
        <v>0.5</v>
      </c>
      <c r="L153" s="35">
        <f t="shared" si="59"/>
        <v>0.5</v>
      </c>
    </row>
    <row r="154" spans="1:12" ht="53.45" customHeight="1" x14ac:dyDescent="0.25">
      <c r="A154" s="118" t="s">
        <v>65</v>
      </c>
      <c r="B154" s="121">
        <v>89</v>
      </c>
      <c r="C154" s="7" t="s">
        <v>24</v>
      </c>
      <c r="D154" s="7" t="s">
        <v>37</v>
      </c>
      <c r="E154" s="7" t="s">
        <v>43</v>
      </c>
      <c r="F154" s="7" t="s">
        <v>107</v>
      </c>
      <c r="G154" s="7" t="s">
        <v>17</v>
      </c>
      <c r="H154" s="7" t="s">
        <v>18</v>
      </c>
      <c r="I154" s="7"/>
      <c r="J154" s="35">
        <f>J155</f>
        <v>0.5</v>
      </c>
      <c r="K154" s="35">
        <f t="shared" si="59"/>
        <v>0.5</v>
      </c>
      <c r="L154" s="35">
        <f t="shared" si="59"/>
        <v>0.5</v>
      </c>
    </row>
    <row r="155" spans="1:12" ht="31.5" x14ac:dyDescent="0.25">
      <c r="A155" s="120" t="s">
        <v>73</v>
      </c>
      <c r="B155" s="87">
        <v>89</v>
      </c>
      <c r="C155" s="83" t="s">
        <v>24</v>
      </c>
      <c r="D155" s="83" t="s">
        <v>37</v>
      </c>
      <c r="E155" s="83" t="s">
        <v>43</v>
      </c>
      <c r="F155" s="83" t="s">
        <v>107</v>
      </c>
      <c r="G155" s="83" t="s">
        <v>17</v>
      </c>
      <c r="H155" s="83" t="s">
        <v>18</v>
      </c>
      <c r="I155" s="83" t="s">
        <v>93</v>
      </c>
      <c r="J155" s="88">
        <f>'Прил 2'!J35</f>
        <v>0.5</v>
      </c>
      <c r="K155" s="88">
        <f>'Прил 2'!K35</f>
        <v>0.5</v>
      </c>
      <c r="L155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5:D96">
    <cfRule type="expression" dxfId="2" priority="52" stopIfTrue="1">
      <formula>$D95=""</formula>
    </cfRule>
    <cfRule type="expression" dxfId="1" priority="53" stopIfTrue="1">
      <formula>$E95&lt;&gt;""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E14" sqref="E14"/>
    </sheetView>
  </sheetViews>
  <sheetFormatPr defaultColWidth="9.140625" defaultRowHeight="15.75" x14ac:dyDescent="0.2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 x14ac:dyDescent="0.25">
      <c r="A1" s="122"/>
      <c r="B1" s="123"/>
      <c r="C1" s="212" t="s">
        <v>239</v>
      </c>
      <c r="D1" s="212"/>
      <c r="E1" s="212"/>
      <c r="F1" s="17"/>
      <c r="G1" s="17"/>
    </row>
    <row r="2" spans="1:7" ht="51" customHeight="1" x14ac:dyDescent="0.25">
      <c r="A2" s="225" t="s">
        <v>240</v>
      </c>
      <c r="B2" s="225"/>
      <c r="C2" s="225"/>
      <c r="D2" s="225"/>
      <c r="E2" s="225"/>
    </row>
    <row r="3" spans="1:7" x14ac:dyDescent="0.25">
      <c r="A3" s="52"/>
      <c r="B3" s="124"/>
      <c r="C3" s="125"/>
      <c r="D3" s="53"/>
      <c r="E3" s="126" t="s">
        <v>135</v>
      </c>
    </row>
    <row r="4" spans="1:7" ht="39" customHeight="1" x14ac:dyDescent="0.25">
      <c r="A4" s="226" t="s">
        <v>126</v>
      </c>
      <c r="B4" s="227" t="s">
        <v>189</v>
      </c>
      <c r="C4" s="226" t="s">
        <v>190</v>
      </c>
      <c r="D4" s="226"/>
      <c r="E4" s="226"/>
    </row>
    <row r="5" spans="1:7" ht="36" customHeight="1" x14ac:dyDescent="0.25">
      <c r="A5" s="226"/>
      <c r="B5" s="227"/>
      <c r="C5" s="170" t="s">
        <v>193</v>
      </c>
      <c r="D5" s="170" t="s">
        <v>221</v>
      </c>
      <c r="E5" s="170" t="s">
        <v>225</v>
      </c>
    </row>
    <row r="6" spans="1:7" ht="31.5" x14ac:dyDescent="0.2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 x14ac:dyDescent="0.25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 x14ac:dyDescent="0.2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 x14ac:dyDescent="0.2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 x14ac:dyDescent="0.2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 x14ac:dyDescent="0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 x14ac:dyDescent="0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 x14ac:dyDescent="0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 x14ac:dyDescent="0.2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 x14ac:dyDescent="0.25">
      <c r="A15" s="131" t="s">
        <v>154</v>
      </c>
      <c r="B15" s="132" t="s">
        <v>131</v>
      </c>
      <c r="C15" s="37">
        <f t="shared" ref="C15:E16" si="4">SUM(C16)</f>
        <v>-2373.2999999999997</v>
      </c>
      <c r="D15" s="37">
        <f t="shared" si="4"/>
        <v>-2009.6999999999998</v>
      </c>
      <c r="E15" s="37">
        <f t="shared" si="4"/>
        <v>-2213.1999999999998</v>
      </c>
    </row>
    <row r="16" spans="1:7" x14ac:dyDescent="0.25">
      <c r="A16" s="40" t="s">
        <v>155</v>
      </c>
      <c r="B16" s="129" t="s">
        <v>132</v>
      </c>
      <c r="C16" s="39">
        <f t="shared" si="4"/>
        <v>-2373.2999999999997</v>
      </c>
      <c r="D16" s="39">
        <f t="shared" si="4"/>
        <v>-2009.6999999999998</v>
      </c>
      <c r="E16" s="39">
        <f t="shared" si="4"/>
        <v>-2213.1999999999998</v>
      </c>
    </row>
    <row r="17" spans="1:9" ht="31.5" x14ac:dyDescent="0.25">
      <c r="A17" s="40" t="s">
        <v>156</v>
      </c>
      <c r="B17" s="129" t="s">
        <v>180</v>
      </c>
      <c r="C17" s="39">
        <f>-('Прил 1'!C7+C9)</f>
        <v>-2373.2999999999997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 x14ac:dyDescent="0.25">
      <c r="A18" s="131" t="s">
        <v>157</v>
      </c>
      <c r="B18" s="132" t="s">
        <v>133</v>
      </c>
      <c r="C18" s="37">
        <f>C19</f>
        <v>2723.5900800000004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 x14ac:dyDescent="0.25">
      <c r="A19" s="40" t="s">
        <v>158</v>
      </c>
      <c r="B19" s="129" t="s">
        <v>134</v>
      </c>
      <c r="C19" s="39">
        <f>C20</f>
        <v>2723.5900800000004</v>
      </c>
      <c r="D19" s="39">
        <f t="shared" si="5"/>
        <v>2009.7000000000003</v>
      </c>
      <c r="E19" s="39">
        <f t="shared" si="5"/>
        <v>2213.1999999999998</v>
      </c>
    </row>
    <row r="20" spans="1:9" ht="31.5" x14ac:dyDescent="0.25">
      <c r="A20" s="40" t="s">
        <v>159</v>
      </c>
      <c r="B20" s="129" t="s">
        <v>181</v>
      </c>
      <c r="C20" s="39">
        <f>'Прил 2'!J7-C13</f>
        <v>2723.5900800000004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 x14ac:dyDescent="0.25"/>
    <row r="26" spans="1:9" x14ac:dyDescent="0.25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tabSelected="1"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 x14ac:dyDescent="0.25">
      <c r="A1" s="134"/>
      <c r="B1" s="135"/>
      <c r="C1" s="212" t="s">
        <v>241</v>
      </c>
      <c r="D1" s="212"/>
      <c r="E1" s="212"/>
    </row>
    <row r="2" spans="1:5" x14ac:dyDescent="0.25">
      <c r="A2" s="228" t="s">
        <v>242</v>
      </c>
      <c r="B2" s="228"/>
      <c r="C2" s="228"/>
      <c r="D2" s="228"/>
      <c r="E2" s="228"/>
    </row>
    <row r="3" spans="1:5" x14ac:dyDescent="0.25">
      <c r="A3" s="228"/>
      <c r="B3" s="228"/>
      <c r="C3" s="228"/>
      <c r="D3" s="228"/>
      <c r="E3" s="228"/>
    </row>
    <row r="4" spans="1:5" ht="36.75" customHeight="1" x14ac:dyDescent="0.25">
      <c r="A4" s="228"/>
      <c r="B4" s="228"/>
      <c r="C4" s="228"/>
      <c r="D4" s="228"/>
      <c r="E4" s="228"/>
    </row>
    <row r="5" spans="1:5" x14ac:dyDescent="0.25">
      <c r="A5" s="229" t="s">
        <v>119</v>
      </c>
      <c r="B5" s="229" t="s">
        <v>191</v>
      </c>
      <c r="C5" s="231" t="s">
        <v>192</v>
      </c>
      <c r="D5" s="232"/>
      <c r="E5" s="233"/>
    </row>
    <row r="6" spans="1:5" x14ac:dyDescent="0.25">
      <c r="A6" s="230"/>
      <c r="B6" s="230"/>
      <c r="C6" s="208" t="s">
        <v>193</v>
      </c>
      <c r="D6" s="171" t="s">
        <v>221</v>
      </c>
      <c r="E6" s="171" t="s">
        <v>225</v>
      </c>
    </row>
    <row r="7" spans="1:5" x14ac:dyDescent="0.2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 x14ac:dyDescent="0.2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 x14ac:dyDescent="0.25">
      <c r="A9" s="136"/>
      <c r="B9" s="139" t="s">
        <v>161</v>
      </c>
      <c r="C9" s="46"/>
      <c r="D9" s="45"/>
      <c r="E9" s="45"/>
    </row>
    <row r="10" spans="1:5" x14ac:dyDescent="0.25">
      <c r="A10" s="136">
        <v>1</v>
      </c>
      <c r="B10" s="139" t="s">
        <v>123</v>
      </c>
      <c r="C10" s="133"/>
      <c r="D10" s="39"/>
      <c r="E10" s="39"/>
    </row>
    <row r="11" spans="1:5" ht="31.5" x14ac:dyDescent="0.25">
      <c r="A11" s="136">
        <v>2</v>
      </c>
      <c r="B11" s="140" t="s">
        <v>124</v>
      </c>
      <c r="C11" s="47"/>
      <c r="D11" s="47"/>
      <c r="E11" s="47"/>
    </row>
    <row r="12" spans="1:5" ht="31.5" x14ac:dyDescent="0.2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 x14ac:dyDescent="0.25">
      <c r="A13" s="137"/>
      <c r="B13" s="139" t="s">
        <v>122</v>
      </c>
      <c r="C13" s="44"/>
      <c r="D13" s="44"/>
      <c r="E13" s="44"/>
    </row>
    <row r="14" spans="1:5" x14ac:dyDescent="0.25">
      <c r="A14" s="136">
        <v>1</v>
      </c>
      <c r="B14" s="139" t="s">
        <v>123</v>
      </c>
      <c r="C14" s="44"/>
      <c r="D14" s="44"/>
      <c r="E14" s="44"/>
    </row>
    <row r="15" spans="1:5" ht="31.5" x14ac:dyDescent="0.2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 x14ac:dyDescent="0.2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 x14ac:dyDescent="0.25">
      <c r="D21" s="5"/>
    </row>
    <row r="22" spans="4:4" x14ac:dyDescent="0.25">
      <c r="D22" s="5"/>
    </row>
    <row r="23" spans="4:4" x14ac:dyDescent="0.25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2025-02-06T07:05:56Z</cp:lastPrinted>
  <dcterms:created xsi:type="dcterms:W3CDTF">2007-12-21T10:22:00Z</dcterms:created>
  <dcterms:modified xsi:type="dcterms:W3CDTF">2025-02-06T07:06:43Z</dcterms:modified>
</cp:coreProperties>
</file>